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ublic\Demographics\Demographic Subcommittee\2016 Projections\"/>
    </mc:Choice>
  </mc:AlternateContent>
  <bookViews>
    <workbookView xWindow="6555" yWindow="60" windowWidth="11745" windowHeight="12150"/>
  </bookViews>
  <sheets>
    <sheet name="Final Draft" sheetId="31" r:id="rId1"/>
  </sheets>
  <calcPr calcId="171027"/>
</workbook>
</file>

<file path=xl/calcChain.xml><?xml version="1.0" encoding="utf-8"?>
<calcChain xmlns="http://schemas.openxmlformats.org/spreadsheetml/2006/main">
  <c r="Z84" i="31" l="1"/>
  <c r="Y84" i="31"/>
  <c r="X84" i="31"/>
  <c r="W84" i="31"/>
  <c r="Z117" i="31" l="1"/>
  <c r="Y117" i="31"/>
  <c r="X117" i="31"/>
  <c r="W117" i="31"/>
  <c r="V117" i="31"/>
  <c r="AA114" i="31"/>
  <c r="AA113" i="31"/>
  <c r="AA112" i="31"/>
  <c r="AA111" i="31"/>
  <c r="AA107" i="31"/>
  <c r="AA108" i="31" s="1"/>
  <c r="AA106" i="31"/>
  <c r="AA102" i="31"/>
  <c r="AA101" i="31"/>
  <c r="AA100" i="31"/>
  <c r="AA99" i="31"/>
  <c r="AA98" i="31"/>
  <c r="AA97" i="31"/>
  <c r="AA96" i="31"/>
  <c r="AA92" i="31"/>
  <c r="AA91" i="31"/>
  <c r="AA90" i="31"/>
  <c r="AA89" i="31"/>
  <c r="AA88" i="31"/>
  <c r="AA93" i="31" s="1"/>
  <c r="AA83" i="31"/>
  <c r="AA82" i="31"/>
  <c r="AA81" i="31"/>
  <c r="AA80" i="31"/>
  <c r="AA79" i="31"/>
  <c r="AA78" i="31"/>
  <c r="AA77" i="31"/>
  <c r="AA76" i="31"/>
  <c r="AA75" i="31"/>
  <c r="AA74" i="31"/>
  <c r="AA73" i="31"/>
  <c r="AA72" i="31"/>
  <c r="AA71" i="31"/>
  <c r="AA70" i="31"/>
  <c r="AA69" i="31"/>
  <c r="AA68" i="31"/>
  <c r="AA67" i="31"/>
  <c r="AA63" i="31"/>
  <c r="AA62" i="31"/>
  <c r="AA61" i="31"/>
  <c r="AA60" i="31"/>
  <c r="AA59" i="31"/>
  <c r="AA58" i="31"/>
  <c r="AA57" i="31"/>
  <c r="AA56" i="31"/>
  <c r="AA55" i="31"/>
  <c r="AA54" i="31"/>
  <c r="AA53" i="31"/>
  <c r="AA52" i="31"/>
  <c r="AA51" i="31"/>
  <c r="AA47" i="31"/>
  <c r="AA46" i="31"/>
  <c r="AA45" i="31"/>
  <c r="AA44" i="31"/>
  <c r="AA43" i="31"/>
  <c r="AA42" i="31"/>
  <c r="AA41" i="31"/>
  <c r="AA40" i="31"/>
  <c r="AA39" i="31"/>
  <c r="AA38" i="31"/>
  <c r="AA37" i="31"/>
  <c r="AA36" i="31"/>
  <c r="AA35" i="31"/>
  <c r="AA34" i="31"/>
  <c r="AA33" i="31"/>
  <c r="AA32" i="31"/>
  <c r="AA31" i="31"/>
  <c r="AA30" i="31"/>
  <c r="AA29" i="31"/>
  <c r="AA28" i="31"/>
  <c r="AA27" i="31"/>
  <c r="AA26" i="31"/>
  <c r="AA25" i="31"/>
  <c r="AA24" i="31"/>
  <c r="AA23" i="31"/>
  <c r="AA22" i="31"/>
  <c r="AA21" i="31"/>
  <c r="AA20" i="31"/>
  <c r="AA19" i="31"/>
  <c r="AA15" i="31"/>
  <c r="AA14" i="31"/>
  <c r="AA13" i="31"/>
  <c r="AA12" i="31"/>
  <c r="AA11" i="31"/>
  <c r="AA16" i="31" s="1"/>
  <c r="AA7" i="31"/>
  <c r="AA6" i="31"/>
  <c r="AA5" i="31"/>
  <c r="AA4" i="31"/>
  <c r="AA3" i="31"/>
  <c r="AA2" i="31"/>
  <c r="AA8" i="31" s="1"/>
  <c r="M115" i="31"/>
  <c r="L115" i="31"/>
  <c r="K115" i="31"/>
  <c r="I115" i="31"/>
  <c r="H114" i="31"/>
  <c r="H113" i="31"/>
  <c r="H112" i="31"/>
  <c r="H111" i="31"/>
  <c r="G115" i="31"/>
  <c r="F115" i="31"/>
  <c r="E115" i="31"/>
  <c r="D115" i="31"/>
  <c r="C115" i="31"/>
  <c r="M108" i="31"/>
  <c r="L108" i="31"/>
  <c r="K108" i="31"/>
  <c r="I108" i="31"/>
  <c r="H107" i="31"/>
  <c r="H106" i="31"/>
  <c r="H102" i="31"/>
  <c r="H101" i="31"/>
  <c r="H100" i="31"/>
  <c r="H99" i="31"/>
  <c r="H98" i="31"/>
  <c r="H97" i="31"/>
  <c r="H96" i="31"/>
  <c r="H92" i="31"/>
  <c r="H91" i="31"/>
  <c r="H90" i="31"/>
  <c r="H89" i="31"/>
  <c r="H88" i="31"/>
  <c r="G108" i="31"/>
  <c r="F108" i="31"/>
  <c r="E108" i="31"/>
  <c r="D108" i="31"/>
  <c r="C108" i="31"/>
  <c r="M103" i="31"/>
  <c r="L103" i="31"/>
  <c r="K103" i="31"/>
  <c r="I103" i="31"/>
  <c r="G103" i="31"/>
  <c r="F103" i="31"/>
  <c r="E103" i="31"/>
  <c r="D103" i="31"/>
  <c r="C103" i="31"/>
  <c r="M93" i="31"/>
  <c r="L93" i="31"/>
  <c r="K93" i="31"/>
  <c r="I93" i="31"/>
  <c r="G93" i="31"/>
  <c r="F93" i="31"/>
  <c r="E93" i="31"/>
  <c r="D93" i="31"/>
  <c r="C93" i="31"/>
  <c r="M84" i="31"/>
  <c r="L84" i="31"/>
  <c r="K84" i="31"/>
  <c r="I84" i="31"/>
  <c r="N80" i="31"/>
  <c r="H83" i="31"/>
  <c r="H82" i="31"/>
  <c r="H81" i="31"/>
  <c r="H80" i="31"/>
  <c r="H79" i="31"/>
  <c r="H78" i="31"/>
  <c r="H77" i="31"/>
  <c r="H76" i="31"/>
  <c r="H75" i="31"/>
  <c r="H74" i="31"/>
  <c r="H73" i="31"/>
  <c r="H72" i="31"/>
  <c r="H71" i="31"/>
  <c r="H70" i="31"/>
  <c r="H69" i="31"/>
  <c r="H68" i="31"/>
  <c r="H67" i="31"/>
  <c r="G84" i="31"/>
  <c r="F84" i="31"/>
  <c r="E84" i="31"/>
  <c r="D84" i="31"/>
  <c r="C84" i="31"/>
  <c r="M64" i="31"/>
  <c r="L64" i="31"/>
  <c r="K64" i="31"/>
  <c r="I64" i="31"/>
  <c r="H63" i="31"/>
  <c r="H62" i="31"/>
  <c r="H61" i="31"/>
  <c r="H60" i="31"/>
  <c r="H59" i="31"/>
  <c r="H58" i="31"/>
  <c r="H57" i="31"/>
  <c r="H56" i="31"/>
  <c r="H55" i="31"/>
  <c r="H54" i="31"/>
  <c r="H53" i="31"/>
  <c r="H52" i="31"/>
  <c r="H51" i="31"/>
  <c r="G64" i="31"/>
  <c r="F64" i="31"/>
  <c r="E64" i="31"/>
  <c r="D64" i="31"/>
  <c r="C64" i="31"/>
  <c r="G48" i="31"/>
  <c r="F48" i="31"/>
  <c r="E48" i="31"/>
  <c r="D48" i="31"/>
  <c r="H47" i="31"/>
  <c r="H46" i="31"/>
  <c r="H45" i="31"/>
  <c r="H44" i="31"/>
  <c r="H43" i="31"/>
  <c r="H42" i="31"/>
  <c r="H41" i="31"/>
  <c r="H40" i="31"/>
  <c r="H39" i="31"/>
  <c r="H38" i="31"/>
  <c r="H37" i="31"/>
  <c r="H36" i="31"/>
  <c r="H35" i="31"/>
  <c r="H34" i="31"/>
  <c r="H33" i="31"/>
  <c r="H32" i="31"/>
  <c r="H31" i="31"/>
  <c r="H30" i="31"/>
  <c r="H29" i="31"/>
  <c r="H28" i="31"/>
  <c r="H27" i="31"/>
  <c r="H26" i="31"/>
  <c r="H25" i="31"/>
  <c r="H24" i="31"/>
  <c r="H23" i="31"/>
  <c r="H22" i="31"/>
  <c r="H21" i="31"/>
  <c r="H20" i="31"/>
  <c r="H19" i="31"/>
  <c r="M48" i="31"/>
  <c r="L48" i="31"/>
  <c r="K48" i="31"/>
  <c r="I48" i="31"/>
  <c r="C48" i="31"/>
  <c r="M8" i="31"/>
  <c r="L8" i="31"/>
  <c r="K8" i="31"/>
  <c r="M16" i="31"/>
  <c r="L16" i="31"/>
  <c r="K16" i="31"/>
  <c r="I16" i="31"/>
  <c r="G16" i="31"/>
  <c r="F16" i="31"/>
  <c r="E16" i="31"/>
  <c r="D16" i="31"/>
  <c r="C16" i="31"/>
  <c r="G8" i="31"/>
  <c r="F8" i="31"/>
  <c r="E8" i="31"/>
  <c r="D8" i="31"/>
  <c r="C8" i="31"/>
  <c r="T114" i="31"/>
  <c r="S114" i="31"/>
  <c r="R114" i="31"/>
  <c r="Q114" i="31" s="1"/>
  <c r="J114" i="31" s="1"/>
  <c r="N114" i="31" s="1"/>
  <c r="T113" i="31"/>
  <c r="S113" i="31"/>
  <c r="R113" i="31"/>
  <c r="Q113" i="31" s="1"/>
  <c r="J113" i="31" s="1"/>
  <c r="N113" i="31" s="1"/>
  <c r="T112" i="31"/>
  <c r="S112" i="31"/>
  <c r="R112" i="31"/>
  <c r="Q112" i="31" s="1"/>
  <c r="J112" i="31" s="1"/>
  <c r="N112" i="31" s="1"/>
  <c r="T111" i="31"/>
  <c r="S111" i="31"/>
  <c r="R111" i="31"/>
  <c r="Q111" i="31" s="1"/>
  <c r="J111" i="31" s="1"/>
  <c r="T107" i="31"/>
  <c r="S107" i="31"/>
  <c r="R107" i="31"/>
  <c r="Q107" i="31" s="1"/>
  <c r="J107" i="31" s="1"/>
  <c r="N107" i="31" s="1"/>
  <c r="T106" i="31"/>
  <c r="S106" i="31"/>
  <c r="R106" i="31"/>
  <c r="Q106" i="31" s="1"/>
  <c r="J106" i="31" s="1"/>
  <c r="N106" i="31" s="1"/>
  <c r="T102" i="31"/>
  <c r="S102" i="31"/>
  <c r="R102" i="31"/>
  <c r="Q102" i="31" s="1"/>
  <c r="J102" i="31" s="1"/>
  <c r="N102" i="31" s="1"/>
  <c r="T101" i="31"/>
  <c r="S101" i="31"/>
  <c r="R101" i="31"/>
  <c r="Q101" i="31" s="1"/>
  <c r="J101" i="31" s="1"/>
  <c r="N101" i="31" s="1"/>
  <c r="T100" i="31"/>
  <c r="S100" i="31"/>
  <c r="R100" i="31"/>
  <c r="Q100" i="31" s="1"/>
  <c r="J100" i="31" s="1"/>
  <c r="N100" i="31" s="1"/>
  <c r="T99" i="31"/>
  <c r="S99" i="31"/>
  <c r="R99" i="31"/>
  <c r="Q99" i="31" s="1"/>
  <c r="J99" i="31" s="1"/>
  <c r="N99" i="31" s="1"/>
  <c r="T98" i="31"/>
  <c r="S98" i="31"/>
  <c r="R98" i="31"/>
  <c r="Q98" i="31" s="1"/>
  <c r="J98" i="31" s="1"/>
  <c r="N98" i="31" s="1"/>
  <c r="T97" i="31"/>
  <c r="S97" i="31"/>
  <c r="R97" i="31"/>
  <c r="Q97" i="31" s="1"/>
  <c r="J97" i="31" s="1"/>
  <c r="N97" i="31" s="1"/>
  <c r="T96" i="31"/>
  <c r="S96" i="31"/>
  <c r="R96" i="31"/>
  <c r="Q96" i="31" s="1"/>
  <c r="J96" i="31" s="1"/>
  <c r="T92" i="31"/>
  <c r="S92" i="31"/>
  <c r="R92" i="31"/>
  <c r="Q92" i="31" s="1"/>
  <c r="J92" i="31" s="1"/>
  <c r="N92" i="31" s="1"/>
  <c r="T91" i="31"/>
  <c r="S91" i="31"/>
  <c r="R91" i="31"/>
  <c r="Q91" i="31" s="1"/>
  <c r="J91" i="31" s="1"/>
  <c r="N91" i="31" s="1"/>
  <c r="T90" i="31"/>
  <c r="S90" i="31"/>
  <c r="R90" i="31"/>
  <c r="Q90" i="31" s="1"/>
  <c r="J90" i="31" s="1"/>
  <c r="N90" i="31" s="1"/>
  <c r="T89" i="31"/>
  <c r="S89" i="31"/>
  <c r="R89" i="31"/>
  <c r="Q89" i="31"/>
  <c r="J89" i="31" s="1"/>
  <c r="N89" i="31" s="1"/>
  <c r="T88" i="31"/>
  <c r="S88" i="31"/>
  <c r="R88" i="31"/>
  <c r="Q88" i="31" s="1"/>
  <c r="J88" i="31" s="1"/>
  <c r="T83" i="31"/>
  <c r="S83" i="31"/>
  <c r="R83" i="31"/>
  <c r="Q83" i="31" s="1"/>
  <c r="J83" i="31" s="1"/>
  <c r="N83" i="31" s="1"/>
  <c r="T82" i="31"/>
  <c r="S82" i="31"/>
  <c r="R82" i="31"/>
  <c r="Q82" i="31" s="1"/>
  <c r="J82" i="31" s="1"/>
  <c r="N82" i="31" s="1"/>
  <c r="T81" i="31"/>
  <c r="S81" i="31"/>
  <c r="R81" i="31"/>
  <c r="Q81" i="31" s="1"/>
  <c r="J81" i="31" s="1"/>
  <c r="N81" i="31" s="1"/>
  <c r="T80" i="31"/>
  <c r="S80" i="31"/>
  <c r="R80" i="31"/>
  <c r="Q80" i="31" s="1"/>
  <c r="T79" i="31"/>
  <c r="S79" i="31"/>
  <c r="R79" i="31"/>
  <c r="Q79" i="31" s="1"/>
  <c r="J79" i="31" s="1"/>
  <c r="N79" i="31" s="1"/>
  <c r="T78" i="31"/>
  <c r="S78" i="31"/>
  <c r="R78" i="31"/>
  <c r="Q78" i="31" s="1"/>
  <c r="J78" i="31" s="1"/>
  <c r="N78" i="31" s="1"/>
  <c r="T77" i="31"/>
  <c r="S77" i="31"/>
  <c r="R77" i="31"/>
  <c r="Q77" i="31" s="1"/>
  <c r="J77" i="31" s="1"/>
  <c r="N77" i="31" s="1"/>
  <c r="T76" i="31"/>
  <c r="S76" i="31"/>
  <c r="R76" i="31"/>
  <c r="Q76" i="31" s="1"/>
  <c r="J76" i="31" s="1"/>
  <c r="N76" i="31" s="1"/>
  <c r="T75" i="31"/>
  <c r="S75" i="31"/>
  <c r="R75" i="31"/>
  <c r="Q75" i="31" s="1"/>
  <c r="J75" i="31" s="1"/>
  <c r="N75" i="31" s="1"/>
  <c r="T74" i="31"/>
  <c r="S74" i="31"/>
  <c r="R74" i="31"/>
  <c r="Q74" i="31" s="1"/>
  <c r="J74" i="31" s="1"/>
  <c r="N74" i="31" s="1"/>
  <c r="T73" i="31"/>
  <c r="S73" i="31"/>
  <c r="R73" i="31"/>
  <c r="Q73" i="31" s="1"/>
  <c r="J73" i="31" s="1"/>
  <c r="N73" i="31" s="1"/>
  <c r="T72" i="31"/>
  <c r="S72" i="31"/>
  <c r="R72" i="31"/>
  <c r="Q72" i="31"/>
  <c r="J72" i="31" s="1"/>
  <c r="N72" i="31" s="1"/>
  <c r="T71" i="31"/>
  <c r="S71" i="31"/>
  <c r="R71" i="31"/>
  <c r="Q71" i="31" s="1"/>
  <c r="J71" i="31" s="1"/>
  <c r="N71" i="31" s="1"/>
  <c r="T70" i="31"/>
  <c r="S70" i="31"/>
  <c r="R70" i="31"/>
  <c r="Q70" i="31" s="1"/>
  <c r="J70" i="31" s="1"/>
  <c r="N70" i="31" s="1"/>
  <c r="T69" i="31"/>
  <c r="S69" i="31"/>
  <c r="R69" i="31"/>
  <c r="Q69" i="31" s="1"/>
  <c r="J69" i="31" s="1"/>
  <c r="N69" i="31" s="1"/>
  <c r="T68" i="31"/>
  <c r="S68" i="31"/>
  <c r="R68" i="31"/>
  <c r="Q68" i="31" s="1"/>
  <c r="J68" i="31" s="1"/>
  <c r="N68" i="31" s="1"/>
  <c r="T67" i="31"/>
  <c r="S67" i="31"/>
  <c r="R67" i="31"/>
  <c r="Q67" i="31" s="1"/>
  <c r="J67" i="31" s="1"/>
  <c r="T63" i="31"/>
  <c r="S63" i="31"/>
  <c r="R63" i="31"/>
  <c r="Q63" i="31" s="1"/>
  <c r="J63" i="31" s="1"/>
  <c r="N63" i="31" s="1"/>
  <c r="T62" i="31"/>
  <c r="S62" i="31"/>
  <c r="R62" i="31"/>
  <c r="Q62" i="31" s="1"/>
  <c r="J62" i="31" s="1"/>
  <c r="N62" i="31" s="1"/>
  <c r="T61" i="31"/>
  <c r="S61" i="31"/>
  <c r="R61" i="31"/>
  <c r="Q61" i="31" s="1"/>
  <c r="J61" i="31" s="1"/>
  <c r="N61" i="31" s="1"/>
  <c r="T60" i="31"/>
  <c r="S60" i="31"/>
  <c r="R60" i="31"/>
  <c r="Q60" i="31" s="1"/>
  <c r="J60" i="31" s="1"/>
  <c r="N60" i="31" s="1"/>
  <c r="T59" i="31"/>
  <c r="S59" i="31"/>
  <c r="R59" i="31"/>
  <c r="Q59" i="31" s="1"/>
  <c r="J59" i="31" s="1"/>
  <c r="N59" i="31" s="1"/>
  <c r="T58" i="31"/>
  <c r="S58" i="31"/>
  <c r="R58" i="31"/>
  <c r="Q58" i="31" s="1"/>
  <c r="J58" i="31" s="1"/>
  <c r="N58" i="31" s="1"/>
  <c r="T57" i="31"/>
  <c r="S57" i="31"/>
  <c r="R57" i="31"/>
  <c r="Q57" i="31" s="1"/>
  <c r="J57" i="31" s="1"/>
  <c r="N57" i="31" s="1"/>
  <c r="T56" i="31"/>
  <c r="S56" i="31"/>
  <c r="R56" i="31"/>
  <c r="Q56" i="31"/>
  <c r="J56" i="31" s="1"/>
  <c r="N56" i="31" s="1"/>
  <c r="T55" i="31"/>
  <c r="S55" i="31"/>
  <c r="R55" i="31"/>
  <c r="Q55" i="31" s="1"/>
  <c r="J55" i="31" s="1"/>
  <c r="N55" i="31" s="1"/>
  <c r="T54" i="31"/>
  <c r="S54" i="31"/>
  <c r="R54" i="31"/>
  <c r="Q54" i="31" s="1"/>
  <c r="J54" i="31" s="1"/>
  <c r="N54" i="31" s="1"/>
  <c r="T53" i="31"/>
  <c r="S53" i="31"/>
  <c r="R53" i="31"/>
  <c r="Q53" i="31" s="1"/>
  <c r="J53" i="31" s="1"/>
  <c r="N53" i="31" s="1"/>
  <c r="T52" i="31"/>
  <c r="S52" i="31"/>
  <c r="R52" i="31"/>
  <c r="Q52" i="31" s="1"/>
  <c r="J52" i="31" s="1"/>
  <c r="N52" i="31" s="1"/>
  <c r="T51" i="31"/>
  <c r="S51" i="31"/>
  <c r="R51" i="31"/>
  <c r="Q51" i="31" s="1"/>
  <c r="J51" i="31" s="1"/>
  <c r="T47" i="31"/>
  <c r="S47" i="31"/>
  <c r="R47" i="31"/>
  <c r="Q47" i="31" s="1"/>
  <c r="J47" i="31" s="1"/>
  <c r="N47" i="31" s="1"/>
  <c r="T46" i="31"/>
  <c r="S46" i="31"/>
  <c r="R46" i="31"/>
  <c r="Q46" i="31" s="1"/>
  <c r="J46" i="31" s="1"/>
  <c r="N46" i="31" s="1"/>
  <c r="T45" i="31"/>
  <c r="S45" i="31"/>
  <c r="R45" i="31"/>
  <c r="Q45" i="31" s="1"/>
  <c r="J45" i="31" s="1"/>
  <c r="N45" i="31" s="1"/>
  <c r="T44" i="31"/>
  <c r="S44" i="31"/>
  <c r="R44" i="31"/>
  <c r="Q44" i="31" s="1"/>
  <c r="J44" i="31" s="1"/>
  <c r="N44" i="31" s="1"/>
  <c r="T43" i="31"/>
  <c r="S43" i="31"/>
  <c r="R43" i="31"/>
  <c r="Q43" i="31" s="1"/>
  <c r="J43" i="31" s="1"/>
  <c r="N43" i="31" s="1"/>
  <c r="T42" i="31"/>
  <c r="S42" i="31"/>
  <c r="R42" i="31"/>
  <c r="Q42" i="31" s="1"/>
  <c r="J42" i="31" s="1"/>
  <c r="N42" i="31" s="1"/>
  <c r="T41" i="31"/>
  <c r="S41" i="31"/>
  <c r="R41" i="31"/>
  <c r="Q41" i="31" s="1"/>
  <c r="J41" i="31" s="1"/>
  <c r="N41" i="31" s="1"/>
  <c r="T40" i="31"/>
  <c r="S40" i="31"/>
  <c r="R40" i="31"/>
  <c r="Q40" i="31" s="1"/>
  <c r="J40" i="31" s="1"/>
  <c r="N40" i="31" s="1"/>
  <c r="T39" i="31"/>
  <c r="S39" i="31"/>
  <c r="R39" i="31"/>
  <c r="Q39" i="31" s="1"/>
  <c r="J39" i="31" s="1"/>
  <c r="N39" i="31" s="1"/>
  <c r="T38" i="31"/>
  <c r="S38" i="31"/>
  <c r="R38" i="31"/>
  <c r="Q38" i="31" s="1"/>
  <c r="J38" i="31" s="1"/>
  <c r="N38" i="31" s="1"/>
  <c r="T37" i="31"/>
  <c r="S37" i="31"/>
  <c r="R37" i="31"/>
  <c r="Q37" i="31" s="1"/>
  <c r="J37" i="31" s="1"/>
  <c r="N37" i="31" s="1"/>
  <c r="T36" i="31"/>
  <c r="S36" i="31"/>
  <c r="R36" i="31"/>
  <c r="Q36" i="31" s="1"/>
  <c r="J36" i="31" s="1"/>
  <c r="N36" i="31" s="1"/>
  <c r="T35" i="31"/>
  <c r="S35" i="31"/>
  <c r="R35" i="31"/>
  <c r="Q35" i="31" s="1"/>
  <c r="J35" i="31" s="1"/>
  <c r="N35" i="31" s="1"/>
  <c r="T34" i="31"/>
  <c r="S34" i="31"/>
  <c r="R34" i="31"/>
  <c r="Q34" i="31" s="1"/>
  <c r="J34" i="31" s="1"/>
  <c r="N34" i="31" s="1"/>
  <c r="T33" i="31"/>
  <c r="S33" i="31"/>
  <c r="R33" i="31"/>
  <c r="Q33" i="31" s="1"/>
  <c r="J33" i="31" s="1"/>
  <c r="N33" i="31" s="1"/>
  <c r="T32" i="31"/>
  <c r="S32" i="31"/>
  <c r="R32" i="31"/>
  <c r="Q32" i="31" s="1"/>
  <c r="J32" i="31" s="1"/>
  <c r="N32" i="31" s="1"/>
  <c r="T31" i="31"/>
  <c r="S31" i="31"/>
  <c r="R31" i="31"/>
  <c r="Q31" i="31" s="1"/>
  <c r="J31" i="31" s="1"/>
  <c r="N31" i="31" s="1"/>
  <c r="T30" i="31"/>
  <c r="S30" i="31"/>
  <c r="R30" i="31"/>
  <c r="Q30" i="31" s="1"/>
  <c r="J30" i="31" s="1"/>
  <c r="N30" i="31" s="1"/>
  <c r="T29" i="31"/>
  <c r="S29" i="31"/>
  <c r="R29" i="31"/>
  <c r="Q29" i="31" s="1"/>
  <c r="J29" i="31" s="1"/>
  <c r="N29" i="31" s="1"/>
  <c r="T28" i="31"/>
  <c r="S28" i="31"/>
  <c r="R28" i="31"/>
  <c r="Q28" i="31" s="1"/>
  <c r="J28" i="31" s="1"/>
  <c r="N28" i="31" s="1"/>
  <c r="T27" i="31"/>
  <c r="S27" i="31"/>
  <c r="R27" i="31"/>
  <c r="Q27" i="31" s="1"/>
  <c r="J27" i="31" s="1"/>
  <c r="N27" i="31" s="1"/>
  <c r="T26" i="31"/>
  <c r="S26" i="31"/>
  <c r="R26" i="31"/>
  <c r="Q26" i="31" s="1"/>
  <c r="J26" i="31" s="1"/>
  <c r="N26" i="31" s="1"/>
  <c r="T25" i="31"/>
  <c r="S25" i="31"/>
  <c r="R25" i="31"/>
  <c r="Q25" i="31" s="1"/>
  <c r="J25" i="31" s="1"/>
  <c r="N25" i="31" s="1"/>
  <c r="T24" i="31"/>
  <c r="S24" i="31"/>
  <c r="R24" i="31"/>
  <c r="Q24" i="31" s="1"/>
  <c r="J24" i="31" s="1"/>
  <c r="N24" i="31" s="1"/>
  <c r="T23" i="31"/>
  <c r="S23" i="31"/>
  <c r="R23" i="31"/>
  <c r="Q23" i="31" s="1"/>
  <c r="J23" i="31" s="1"/>
  <c r="N23" i="31" s="1"/>
  <c r="T22" i="31"/>
  <c r="S22" i="31"/>
  <c r="R22" i="31"/>
  <c r="Q22" i="31" s="1"/>
  <c r="J22" i="31" s="1"/>
  <c r="N22" i="31" s="1"/>
  <c r="T21" i="31"/>
  <c r="S21" i="31"/>
  <c r="R21" i="31"/>
  <c r="Q21" i="31" s="1"/>
  <c r="J21" i="31" s="1"/>
  <c r="N21" i="31" s="1"/>
  <c r="T20" i="31"/>
  <c r="S20" i="31"/>
  <c r="R20" i="31"/>
  <c r="Q20" i="31" s="1"/>
  <c r="J20" i="31" s="1"/>
  <c r="N20" i="31" s="1"/>
  <c r="T19" i="31"/>
  <c r="S19" i="31"/>
  <c r="R19" i="31"/>
  <c r="Q19" i="31" s="1"/>
  <c r="J19" i="31" s="1"/>
  <c r="T15" i="31"/>
  <c r="S15" i="31"/>
  <c r="R15" i="31"/>
  <c r="Q15" i="31"/>
  <c r="J15" i="31" s="1"/>
  <c r="N15" i="31" s="1"/>
  <c r="T14" i="31"/>
  <c r="S14" i="31"/>
  <c r="R14" i="31"/>
  <c r="Q14" i="31" s="1"/>
  <c r="J14" i="31" s="1"/>
  <c r="N14" i="31" s="1"/>
  <c r="T13" i="31"/>
  <c r="S13" i="31"/>
  <c r="R13" i="31"/>
  <c r="Q13" i="31" s="1"/>
  <c r="J13" i="31" s="1"/>
  <c r="N13" i="31" s="1"/>
  <c r="T12" i="31"/>
  <c r="S12" i="31"/>
  <c r="R12" i="31"/>
  <c r="Q12" i="31" s="1"/>
  <c r="J12" i="31" s="1"/>
  <c r="N12" i="31" s="1"/>
  <c r="T11" i="31"/>
  <c r="S11" i="31"/>
  <c r="R11" i="31"/>
  <c r="Q11" i="31"/>
  <c r="J11" i="31" s="1"/>
  <c r="T7" i="31"/>
  <c r="S7" i="31"/>
  <c r="R7" i="31"/>
  <c r="Q7" i="31" s="1"/>
  <c r="J7" i="31" s="1"/>
  <c r="N7" i="31" s="1"/>
  <c r="T6" i="31"/>
  <c r="S6" i="31"/>
  <c r="R6" i="31"/>
  <c r="Q6" i="31" s="1"/>
  <c r="J6" i="31" s="1"/>
  <c r="N6" i="31" s="1"/>
  <c r="T5" i="31"/>
  <c r="S5" i="31"/>
  <c r="R5" i="31"/>
  <c r="Q5" i="31" s="1"/>
  <c r="J5" i="31" s="1"/>
  <c r="N5" i="31" s="1"/>
  <c r="T4" i="31"/>
  <c r="S4" i="31"/>
  <c r="R4" i="31"/>
  <c r="Q4" i="31" s="1"/>
  <c r="J4" i="31" s="1"/>
  <c r="N4" i="31" s="1"/>
  <c r="T3" i="31"/>
  <c r="S3" i="31"/>
  <c r="R3" i="31"/>
  <c r="Q3" i="31" s="1"/>
  <c r="J3" i="31" s="1"/>
  <c r="N3" i="31" s="1"/>
  <c r="T2" i="31"/>
  <c r="S2" i="31"/>
  <c r="R2" i="31"/>
  <c r="Q2" i="31" s="1"/>
  <c r="J2" i="31" s="1"/>
  <c r="H15" i="31"/>
  <c r="H14" i="31"/>
  <c r="H13" i="31"/>
  <c r="H12" i="31"/>
  <c r="H11" i="31"/>
  <c r="H7" i="31"/>
  <c r="H6" i="31"/>
  <c r="H5" i="31"/>
  <c r="H4" i="31"/>
  <c r="H3" i="31"/>
  <c r="H2" i="31"/>
  <c r="I8" i="31"/>
  <c r="AA84" i="31" l="1"/>
  <c r="AA64" i="31"/>
  <c r="AA48" i="31"/>
  <c r="C117" i="31"/>
  <c r="AA103" i="31"/>
  <c r="AA115" i="31"/>
  <c r="H115" i="31"/>
  <c r="I117" i="31"/>
  <c r="R8" i="31"/>
  <c r="Q8" i="31" s="1"/>
  <c r="J115" i="31"/>
  <c r="T115" i="31"/>
  <c r="D117" i="31"/>
  <c r="N111" i="31"/>
  <c r="N115" i="31" s="1"/>
  <c r="F117" i="31"/>
  <c r="S115" i="31"/>
  <c r="L117" i="31"/>
  <c r="R115" i="31"/>
  <c r="Q115" i="31" s="1"/>
  <c r="G117" i="31"/>
  <c r="K117" i="31"/>
  <c r="S8" i="31"/>
  <c r="T8" i="31"/>
  <c r="E117" i="31"/>
  <c r="M117" i="31"/>
  <c r="S16" i="31"/>
  <c r="R16" i="31"/>
  <c r="Q16" i="31" s="1"/>
  <c r="J84" i="31"/>
  <c r="N67" i="31"/>
  <c r="N84" i="31" s="1"/>
  <c r="J103" i="31"/>
  <c r="N96" i="31"/>
  <c r="N103" i="31" s="1"/>
  <c r="N88" i="31"/>
  <c r="N93" i="31" s="1"/>
  <c r="J93" i="31"/>
  <c r="J108" i="31"/>
  <c r="N108" i="31"/>
  <c r="N11" i="31"/>
  <c r="N16" i="31" s="1"/>
  <c r="J16" i="31"/>
  <c r="N51" i="31"/>
  <c r="N64" i="31" s="1"/>
  <c r="J64" i="31"/>
  <c r="N2" i="31"/>
  <c r="J8" i="31"/>
  <c r="N8" i="31" s="1"/>
  <c r="N19" i="31"/>
  <c r="N48" i="31" s="1"/>
  <c r="J48" i="31"/>
  <c r="H93" i="31"/>
  <c r="T16" i="31"/>
  <c r="H48" i="31"/>
  <c r="H84" i="31"/>
  <c r="H64" i="31"/>
  <c r="H103" i="31"/>
  <c r="AA117" i="31" l="1"/>
  <c r="N117" i="31"/>
  <c r="J117" i="31"/>
  <c r="H108" i="31" l="1"/>
  <c r="H117" i="31" s="1"/>
</calcChain>
</file>

<file path=xl/sharedStrings.xml><?xml version="1.0" encoding="utf-8"?>
<sst xmlns="http://schemas.openxmlformats.org/spreadsheetml/2006/main" count="371" uniqueCount="124">
  <si>
    <t>TAZ</t>
  </si>
  <si>
    <t>District 3, Elkton</t>
  </si>
  <si>
    <t>District 5, North East</t>
  </si>
  <si>
    <t>District 4, Fair Hill</t>
  </si>
  <si>
    <t>District 9, Calvert</t>
  </si>
  <si>
    <t>District 7, Port Deposit</t>
  </si>
  <si>
    <t>District 6, Rising Sun</t>
  </si>
  <si>
    <t>District 8, Oakwood</t>
  </si>
  <si>
    <t>District 2, Ches. City</t>
  </si>
  <si>
    <t>District 1, Cecilton</t>
  </si>
  <si>
    <t>TOTAL</t>
  </si>
  <si>
    <t>NAME</t>
  </si>
  <si>
    <t>950</t>
  </si>
  <si>
    <t>960</t>
  </si>
  <si>
    <t>970</t>
  </si>
  <si>
    <t>980</t>
  </si>
  <si>
    <t>990</t>
  </si>
  <si>
    <t>995</t>
  </si>
  <si>
    <t>900</t>
  </si>
  <si>
    <t>910</t>
  </si>
  <si>
    <t>920</t>
  </si>
  <si>
    <t>930</t>
  </si>
  <si>
    <t>940</t>
  </si>
  <si>
    <t>400</t>
  </si>
  <si>
    <t>420</t>
  </si>
  <si>
    <t>430</t>
  </si>
  <si>
    <t>465</t>
  </si>
  <si>
    <t>470</t>
  </si>
  <si>
    <t>475</t>
  </si>
  <si>
    <t>480</t>
  </si>
  <si>
    <t>485</t>
  </si>
  <si>
    <t>490</t>
  </si>
  <si>
    <t>495</t>
  </si>
  <si>
    <t>500</t>
  </si>
  <si>
    <t>503</t>
  </si>
  <si>
    <t>505</t>
  </si>
  <si>
    <t>508</t>
  </si>
  <si>
    <t>510</t>
  </si>
  <si>
    <t>511</t>
  </si>
  <si>
    <t>513</t>
  </si>
  <si>
    <t>515</t>
  </si>
  <si>
    <t>516</t>
  </si>
  <si>
    <t>518</t>
  </si>
  <si>
    <t>519</t>
  </si>
  <si>
    <t>520</t>
  </si>
  <si>
    <t>575</t>
  </si>
  <si>
    <t>580</t>
  </si>
  <si>
    <t>582</t>
  </si>
  <si>
    <t>585</t>
  </si>
  <si>
    <t>590</t>
  </si>
  <si>
    <t>591</t>
  </si>
  <si>
    <t>595</t>
  </si>
  <si>
    <t>600</t>
  </si>
  <si>
    <t>602</t>
  </si>
  <si>
    <t>605</t>
  </si>
  <si>
    <t>610</t>
  </si>
  <si>
    <t>615</t>
  </si>
  <si>
    <t>620</t>
  </si>
  <si>
    <t>625</t>
  </si>
  <si>
    <t>630</t>
  </si>
  <si>
    <t>635</t>
  </si>
  <si>
    <t>640</t>
  </si>
  <si>
    <t>645</t>
  </si>
  <si>
    <t>650</t>
  </si>
  <si>
    <t>525</t>
  </si>
  <si>
    <t>528</t>
  </si>
  <si>
    <t>533</t>
  </si>
  <si>
    <t>535</t>
  </si>
  <si>
    <t>540</t>
  </si>
  <si>
    <t>543</t>
  </si>
  <si>
    <t>545</t>
  </si>
  <si>
    <t>550</t>
  </si>
  <si>
    <t>551</t>
  </si>
  <si>
    <t>552</t>
  </si>
  <si>
    <t>553</t>
  </si>
  <si>
    <t>555</t>
  </si>
  <si>
    <t>560</t>
  </si>
  <si>
    <t>563</t>
  </si>
  <si>
    <t>565</t>
  </si>
  <si>
    <t>570</t>
  </si>
  <si>
    <t>750</t>
  </si>
  <si>
    <t>760</t>
  </si>
  <si>
    <t>770</t>
  </si>
  <si>
    <t>780</t>
  </si>
  <si>
    <t>790</t>
  </si>
  <si>
    <t>695</t>
  </si>
  <si>
    <t>700</t>
  </si>
  <si>
    <t>705</t>
  </si>
  <si>
    <t>710</t>
  </si>
  <si>
    <t>720</t>
  </si>
  <si>
    <t>730</t>
  </si>
  <si>
    <t>740</t>
  </si>
  <si>
    <t>810</t>
  </si>
  <si>
    <t>820</t>
  </si>
  <si>
    <t>660</t>
  </si>
  <si>
    <t>670</t>
  </si>
  <si>
    <t>680</t>
  </si>
  <si>
    <t>690</t>
  </si>
  <si>
    <t>County Totals</t>
  </si>
  <si>
    <t>MDP Control Totals</t>
  </si>
  <si>
    <t>EMP_20</t>
  </si>
  <si>
    <t>EMP_10</t>
  </si>
  <si>
    <t>EMP_30</t>
  </si>
  <si>
    <t>EMP_40</t>
  </si>
  <si>
    <t>HH_10</t>
  </si>
  <si>
    <t>HH_40</t>
  </si>
  <si>
    <t>HH_30</t>
  </si>
  <si>
    <t>HH_20</t>
  </si>
  <si>
    <t>HH_15</t>
  </si>
  <si>
    <t>HH Chg. 2015-2040</t>
  </si>
  <si>
    <t>EMP_15</t>
  </si>
  <si>
    <t>EMP Chg. 2015-2040</t>
  </si>
  <si>
    <t>POP_10</t>
  </si>
  <si>
    <t>POP_15</t>
  </si>
  <si>
    <t>POP_20</t>
  </si>
  <si>
    <t>POP_30</t>
  </si>
  <si>
    <t>POP_40</t>
  </si>
  <si>
    <t>2010 Census POP_HH</t>
  </si>
  <si>
    <t>POPHH_2020</t>
  </si>
  <si>
    <t>POPHH_2030</t>
  </si>
  <si>
    <t>POPHH_2040</t>
  </si>
  <si>
    <t>POP Chg. 2015-2040</t>
  </si>
  <si>
    <t>Group Quarters</t>
  </si>
  <si>
    <t xml:space="preserve">* Will not match MDP total population projections.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</si>
</sst>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00%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3"/>
      <name val="Arial"/>
      <family val="2"/>
    </font>
    <font>
      <b/>
      <sz val="10"/>
      <color theme="3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5" fillId="0" borderId="0"/>
    <xf numFmtId="9" fontId="5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66">
    <xf numFmtId="0" fontId="0" fillId="0" borderId="0" xfId="0"/>
    <xf numFmtId="1" fontId="3" fillId="2" borderId="3" xfId="0" applyNumberFormat="1" applyFont="1" applyFill="1" applyBorder="1" applyAlignment="1">
      <alignment horizontal="center" wrapText="1"/>
    </xf>
    <xf numFmtId="1" fontId="3" fillId="2" borderId="4" xfId="0" applyNumberFormat="1" applyFont="1" applyFill="1" applyBorder="1" applyAlignment="1">
      <alignment horizontal="center" wrapText="1"/>
    </xf>
    <xf numFmtId="1" fontId="3" fillId="3" borderId="7" xfId="0" applyNumberFormat="1" applyFont="1" applyFill="1" applyBorder="1" applyAlignment="1">
      <alignment horizontal="center" wrapText="1"/>
    </xf>
    <xf numFmtId="0" fontId="9" fillId="0" borderId="0" xfId="0" applyFont="1"/>
    <xf numFmtId="1" fontId="6" fillId="0" borderId="12" xfId="0" applyNumberFormat="1" applyFont="1" applyBorder="1"/>
    <xf numFmtId="1" fontId="6" fillId="0" borderId="11" xfId="0" applyNumberFormat="1" applyFont="1" applyBorder="1"/>
    <xf numFmtId="3" fontId="6" fillId="4" borderId="11" xfId="0" applyNumberFormat="1" applyFont="1" applyFill="1" applyBorder="1" applyAlignment="1">
      <alignment horizontal="center"/>
    </xf>
    <xf numFmtId="1" fontId="7" fillId="0" borderId="0" xfId="0" applyNumberFormat="1" applyFont="1"/>
    <xf numFmtId="1" fontId="10" fillId="0" borderId="0" xfId="0" applyNumberFormat="1" applyFont="1"/>
    <xf numFmtId="3" fontId="8" fillId="0" borderId="0" xfId="0" applyNumberFormat="1" applyFont="1" applyAlignment="1">
      <alignment horizontal="center"/>
    </xf>
    <xf numFmtId="1" fontId="6" fillId="4" borderId="12" xfId="0" applyNumberFormat="1" applyFont="1" applyFill="1" applyBorder="1"/>
    <xf numFmtId="1" fontId="6" fillId="4" borderId="11" xfId="0" applyNumberFormat="1" applyFont="1" applyFill="1" applyBorder="1"/>
    <xf numFmtId="1" fontId="6" fillId="4" borderId="12" xfId="0" applyNumberFormat="1" applyFont="1" applyFill="1" applyBorder="1" applyAlignment="1">
      <alignment horizontal="left"/>
    </xf>
    <xf numFmtId="1" fontId="6" fillId="0" borderId="12" xfId="0" applyNumberFormat="1" applyFont="1" applyBorder="1" applyAlignment="1">
      <alignment horizontal="left"/>
    </xf>
    <xf numFmtId="1" fontId="6" fillId="0" borderId="14" xfId="0" applyNumberFormat="1" applyFont="1" applyBorder="1"/>
    <xf numFmtId="1" fontId="6" fillId="0" borderId="10" xfId="0" applyNumberFormat="1" applyFont="1" applyBorder="1"/>
    <xf numFmtId="3" fontId="10" fillId="4" borderId="11" xfId="0" applyNumberFormat="1" applyFont="1" applyFill="1" applyBorder="1" applyAlignment="1">
      <alignment horizontal="center"/>
    </xf>
    <xf numFmtId="1" fontId="10" fillId="5" borderId="11" xfId="0" applyNumberFormat="1" applyFont="1" applyFill="1" applyBorder="1" applyAlignment="1">
      <alignment horizontal="center"/>
    </xf>
    <xf numFmtId="3" fontId="10" fillId="5" borderId="11" xfId="0" applyNumberFormat="1" applyFont="1" applyFill="1" applyBorder="1" applyAlignment="1">
      <alignment horizontal="center"/>
    </xf>
    <xf numFmtId="1" fontId="9" fillId="0" borderId="0" xfId="0" applyNumberFormat="1" applyFont="1" applyAlignment="1">
      <alignment horizontal="center"/>
    </xf>
    <xf numFmtId="1" fontId="9" fillId="0" borderId="0" xfId="0" applyNumberFormat="1" applyFont="1"/>
    <xf numFmtId="3" fontId="6" fillId="5" borderId="13" xfId="0" applyNumberFormat="1" applyFont="1" applyFill="1" applyBorder="1" applyAlignment="1">
      <alignment horizontal="center"/>
    </xf>
    <xf numFmtId="1" fontId="7" fillId="0" borderId="15" xfId="0" applyNumberFormat="1" applyFont="1" applyBorder="1"/>
    <xf numFmtId="1" fontId="10" fillId="0" borderId="15" xfId="0" applyNumberFormat="1" applyFont="1" applyBorder="1"/>
    <xf numFmtId="3" fontId="8" fillId="0" borderId="15" xfId="0" applyNumberFormat="1" applyFont="1" applyBorder="1" applyAlignment="1">
      <alignment horizontal="center"/>
    </xf>
    <xf numFmtId="3" fontId="10" fillId="4" borderId="15" xfId="0" applyNumberFormat="1" applyFont="1" applyFill="1" applyBorder="1" applyAlignment="1">
      <alignment horizontal="center"/>
    </xf>
    <xf numFmtId="3" fontId="10" fillId="4" borderId="16" xfId="0" applyNumberFormat="1" applyFont="1" applyFill="1" applyBorder="1" applyAlignment="1">
      <alignment horizontal="center"/>
    </xf>
    <xf numFmtId="164" fontId="9" fillId="0" borderId="0" xfId="5" applyNumberFormat="1" applyFont="1" applyAlignment="1">
      <alignment horizontal="center"/>
    </xf>
    <xf numFmtId="3" fontId="10" fillId="4" borderId="0" xfId="0" applyNumberFormat="1" applyFont="1" applyFill="1" applyBorder="1" applyAlignment="1">
      <alignment horizontal="center"/>
    </xf>
    <xf numFmtId="3" fontId="14" fillId="4" borderId="11" xfId="0" applyNumberFormat="1" applyFont="1" applyFill="1" applyBorder="1" applyAlignment="1">
      <alignment horizontal="center"/>
    </xf>
    <xf numFmtId="1" fontId="15" fillId="0" borderId="0" xfId="0" applyNumberFormat="1" applyFont="1" applyAlignment="1">
      <alignment horizontal="center"/>
    </xf>
    <xf numFmtId="3" fontId="6" fillId="6" borderId="11" xfId="0" applyNumberFormat="1" applyFont="1" applyFill="1" applyBorder="1" applyAlignment="1">
      <alignment horizontal="center"/>
    </xf>
    <xf numFmtId="1" fontId="2" fillId="4" borderId="11" xfId="0" applyNumberFormat="1" applyFont="1" applyFill="1" applyBorder="1"/>
    <xf numFmtId="3" fontId="2" fillId="4" borderId="11" xfId="0" applyNumberFormat="1" applyFont="1" applyFill="1" applyBorder="1" applyAlignment="1">
      <alignment horizontal="center"/>
    </xf>
    <xf numFmtId="3" fontId="6" fillId="6" borderId="10" xfId="0" applyNumberFormat="1" applyFont="1" applyFill="1" applyBorder="1" applyAlignment="1">
      <alignment horizontal="center"/>
    </xf>
    <xf numFmtId="3" fontId="6" fillId="4" borderId="10" xfId="0" applyNumberFormat="1" applyFont="1" applyFill="1" applyBorder="1" applyAlignment="1">
      <alignment horizontal="center"/>
    </xf>
    <xf numFmtId="3" fontId="6" fillId="5" borderId="17" xfId="0" applyNumberFormat="1" applyFont="1" applyFill="1" applyBorder="1" applyAlignment="1">
      <alignment horizontal="center"/>
    </xf>
    <xf numFmtId="1" fontId="11" fillId="0" borderId="0" xfId="0" applyNumberFormat="1" applyFont="1" applyAlignment="1">
      <alignment horizontal="left"/>
    </xf>
    <xf numFmtId="0" fontId="0" fillId="0" borderId="11" xfId="0" applyBorder="1"/>
    <xf numFmtId="0" fontId="9" fillId="0" borderId="11" xfId="0" applyFont="1" applyBorder="1"/>
    <xf numFmtId="1" fontId="9" fillId="0" borderId="11" xfId="0" applyNumberFormat="1" applyFont="1" applyBorder="1" applyAlignment="1">
      <alignment horizontal="center"/>
    </xf>
    <xf numFmtId="3" fontId="2" fillId="5" borderId="11" xfId="0" applyNumberFormat="1" applyFont="1" applyFill="1" applyBorder="1" applyAlignment="1">
      <alignment horizontal="center"/>
    </xf>
    <xf numFmtId="0" fontId="0" fillId="5" borderId="11" xfId="0" applyFill="1" applyBorder="1"/>
    <xf numFmtId="0" fontId="9" fillId="5" borderId="11" xfId="0" applyFont="1" applyFill="1" applyBorder="1"/>
    <xf numFmtId="1" fontId="11" fillId="7" borderId="11" xfId="0" applyNumberFormat="1" applyFont="1" applyFill="1" applyBorder="1" applyAlignment="1">
      <alignment horizontal="center"/>
    </xf>
    <xf numFmtId="3" fontId="12" fillId="7" borderId="11" xfId="1" applyNumberFormat="1" applyFont="1" applyFill="1" applyBorder="1" applyAlignment="1">
      <alignment horizontal="center"/>
    </xf>
    <xf numFmtId="3" fontId="12" fillId="7" borderId="11" xfId="0" applyNumberFormat="1" applyFont="1" applyFill="1" applyBorder="1" applyAlignment="1">
      <alignment horizontal="center"/>
    </xf>
    <xf numFmtId="0" fontId="0" fillId="7" borderId="11" xfId="0" applyFill="1" applyBorder="1"/>
    <xf numFmtId="0" fontId="9" fillId="7" borderId="11" xfId="0" applyFont="1" applyFill="1" applyBorder="1"/>
    <xf numFmtId="1" fontId="9" fillId="7" borderId="11" xfId="0" applyNumberFormat="1" applyFont="1" applyFill="1" applyBorder="1" applyAlignment="1">
      <alignment horizontal="center"/>
    </xf>
    <xf numFmtId="1" fontId="2" fillId="6" borderId="1" xfId="0" applyNumberFormat="1" applyFont="1" applyFill="1" applyBorder="1"/>
    <xf numFmtId="1" fontId="2" fillId="6" borderId="2" xfId="0" applyNumberFormat="1" applyFont="1" applyFill="1" applyBorder="1"/>
    <xf numFmtId="3" fontId="2" fillId="6" borderId="8" xfId="0" applyNumberFormat="1" applyFont="1" applyFill="1" applyBorder="1" applyAlignment="1">
      <alignment horizontal="center"/>
    </xf>
    <xf numFmtId="0" fontId="0" fillId="6" borderId="0" xfId="0" applyFill="1"/>
    <xf numFmtId="0" fontId="9" fillId="6" borderId="0" xfId="0" applyFont="1" applyFill="1"/>
    <xf numFmtId="3" fontId="2" fillId="6" borderId="2" xfId="0" applyNumberFormat="1" applyFont="1" applyFill="1" applyBorder="1" applyAlignment="1">
      <alignment horizontal="center"/>
    </xf>
    <xf numFmtId="1" fontId="2" fillId="6" borderId="11" xfId="0" applyNumberFormat="1" applyFont="1" applyFill="1" applyBorder="1"/>
    <xf numFmtId="3" fontId="2" fillId="6" borderId="11" xfId="0" applyNumberFormat="1" applyFont="1" applyFill="1" applyBorder="1" applyAlignment="1">
      <alignment horizontal="center"/>
    </xf>
    <xf numFmtId="3" fontId="2" fillId="6" borderId="9" xfId="0" applyNumberFormat="1" applyFont="1" applyFill="1" applyBorder="1" applyAlignment="1">
      <alignment horizontal="center"/>
    </xf>
    <xf numFmtId="3" fontId="2" fillId="6" borderId="6" xfId="0" applyNumberFormat="1" applyFont="1" applyFill="1" applyBorder="1" applyAlignment="1">
      <alignment horizontal="center"/>
    </xf>
    <xf numFmtId="3" fontId="2" fillId="6" borderId="5" xfId="0" applyNumberFormat="1" applyFont="1" applyFill="1" applyBorder="1" applyAlignment="1">
      <alignment horizontal="center"/>
    </xf>
    <xf numFmtId="0" fontId="0" fillId="6" borderId="11" xfId="0" applyFill="1" applyBorder="1"/>
    <xf numFmtId="0" fontId="9" fillId="6" borderId="11" xfId="0" applyFont="1" applyFill="1" applyBorder="1"/>
    <xf numFmtId="3" fontId="2" fillId="6" borderId="13" xfId="0" applyNumberFormat="1" applyFont="1" applyFill="1" applyBorder="1" applyAlignment="1">
      <alignment horizontal="center"/>
    </xf>
    <xf numFmtId="0" fontId="16" fillId="0" borderId="0" xfId="0" applyFont="1"/>
  </cellXfs>
  <cellStyles count="6">
    <cellStyle name="Comma" xfId="1" builtinId="3"/>
    <cellStyle name="Normal" xfId="0" builtinId="0"/>
    <cellStyle name="Normal 2" xfId="2"/>
    <cellStyle name="Normal 3" xfId="3"/>
    <cellStyle name="Percent" xfId="5" builtinId="5"/>
    <cellStyle name="Percent 2" xfId="4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20"/>
  <sheetViews>
    <sheetView tabSelected="1" workbookViewId="0">
      <selection activeCell="AD74" sqref="AD74"/>
    </sheetView>
  </sheetViews>
  <sheetFormatPr defaultRowHeight="15" x14ac:dyDescent="0.25"/>
  <cols>
    <col min="1" max="1" width="6.28515625" style="21" customWidth="1"/>
    <col min="2" max="2" width="22.28515625" style="21" customWidth="1"/>
    <col min="3" max="3" width="8.140625" style="20" customWidth="1"/>
    <col min="4" max="4" width="9.28515625" style="20" customWidth="1"/>
    <col min="5" max="5" width="8.7109375" style="20" customWidth="1"/>
    <col min="6" max="6" width="8.85546875" style="20" customWidth="1"/>
    <col min="7" max="7" width="10" style="20" customWidth="1"/>
    <col min="8" max="8" width="11.85546875" style="20" customWidth="1"/>
    <col min="14" max="14" width="13.7109375" customWidth="1"/>
    <col min="15" max="15" width="0" hidden="1" customWidth="1"/>
    <col min="16" max="20" width="9" style="4" hidden="1" customWidth="1"/>
    <col min="21" max="21" width="0" hidden="1" customWidth="1"/>
    <col min="22" max="22" width="8.5703125" style="20" customWidth="1"/>
    <col min="23" max="23" width="8.42578125" style="20" customWidth="1"/>
    <col min="24" max="24" width="10" style="20" customWidth="1"/>
    <col min="25" max="25" width="9.140625" style="20"/>
    <col min="26" max="26" width="8.5703125" style="20" customWidth="1"/>
    <col min="27" max="27" width="12" style="20" customWidth="1"/>
  </cols>
  <sheetData>
    <row r="1" spans="1:27" ht="39.75" thickTop="1" x14ac:dyDescent="0.25">
      <c r="A1" s="2" t="s">
        <v>0</v>
      </c>
      <c r="B1" s="1" t="s">
        <v>11</v>
      </c>
      <c r="C1" s="1" t="s">
        <v>104</v>
      </c>
      <c r="D1" s="1" t="s">
        <v>108</v>
      </c>
      <c r="E1" s="1" t="s">
        <v>107</v>
      </c>
      <c r="F1" s="1" t="s">
        <v>106</v>
      </c>
      <c r="G1" s="1" t="s">
        <v>105</v>
      </c>
      <c r="H1" s="3" t="s">
        <v>109</v>
      </c>
      <c r="I1" s="1" t="s">
        <v>112</v>
      </c>
      <c r="J1" s="1" t="s">
        <v>113</v>
      </c>
      <c r="K1" s="1" t="s">
        <v>114</v>
      </c>
      <c r="L1" s="1" t="s">
        <v>115</v>
      </c>
      <c r="M1" s="1" t="s">
        <v>116</v>
      </c>
      <c r="N1" s="3" t="s">
        <v>121</v>
      </c>
      <c r="P1" s="1" t="s">
        <v>117</v>
      </c>
      <c r="Q1" s="1"/>
      <c r="R1" s="1" t="s">
        <v>118</v>
      </c>
      <c r="S1" s="1" t="s">
        <v>119</v>
      </c>
      <c r="T1" s="1" t="s">
        <v>120</v>
      </c>
      <c r="V1" s="1" t="s">
        <v>101</v>
      </c>
      <c r="W1" s="1" t="s">
        <v>110</v>
      </c>
      <c r="X1" s="1" t="s">
        <v>100</v>
      </c>
      <c r="Y1" s="1" t="s">
        <v>102</v>
      </c>
      <c r="Z1" s="1" t="s">
        <v>103</v>
      </c>
      <c r="AA1" s="3" t="s">
        <v>111</v>
      </c>
    </row>
    <row r="2" spans="1:27" x14ac:dyDescent="0.25">
      <c r="A2" s="5" t="s">
        <v>12</v>
      </c>
      <c r="B2" s="6" t="s">
        <v>9</v>
      </c>
      <c r="C2" s="32">
        <v>456</v>
      </c>
      <c r="D2" s="7">
        <v>456</v>
      </c>
      <c r="E2" s="7">
        <v>456</v>
      </c>
      <c r="F2" s="7">
        <v>465.23599999999999</v>
      </c>
      <c r="G2" s="7">
        <v>474.47200000000004</v>
      </c>
      <c r="H2" s="22">
        <f>SUM(G2)-D2</f>
        <v>18.472000000000037</v>
      </c>
      <c r="I2" s="32">
        <v>1153</v>
      </c>
      <c r="J2" s="7">
        <f t="shared" ref="J2:J7" si="0">SUM(D2*Q2)</f>
        <v>1129.0217636933619</v>
      </c>
      <c r="K2" s="7">
        <v>1105.0435273867238</v>
      </c>
      <c r="L2" s="7">
        <v>1146.052373935132</v>
      </c>
      <c r="M2" s="7">
        <v>1184.78172232627</v>
      </c>
      <c r="N2" s="22">
        <f>SUM(M2-J2)</f>
        <v>55.759958632908138</v>
      </c>
      <c r="P2" s="4">
        <v>2.5285087719298245</v>
      </c>
      <c r="Q2" s="4">
        <f>SUM(P2+R2)/2</f>
        <v>2.4759249203801796</v>
      </c>
      <c r="R2" s="4">
        <f t="shared" ref="R2:T8" si="1">SUM(K2/E2)</f>
        <v>2.4233410688305348</v>
      </c>
      <c r="S2" s="4">
        <f t="shared" si="1"/>
        <v>2.4633785303268279</v>
      </c>
      <c r="T2" s="4">
        <f t="shared" si="1"/>
        <v>2.4970529816854734</v>
      </c>
      <c r="V2" s="32">
        <v>206.97627606038822</v>
      </c>
      <c r="W2" s="7">
        <v>206.97627606038822</v>
      </c>
      <c r="X2" s="7">
        <v>209.64102564102564</v>
      </c>
      <c r="Y2" s="7">
        <v>219.64102564102564</v>
      </c>
      <c r="Z2" s="7">
        <v>229.64102564102564</v>
      </c>
      <c r="AA2" s="22">
        <f>SUM(Z2-W2)</f>
        <v>22.66474958063742</v>
      </c>
    </row>
    <row r="3" spans="1:27" x14ac:dyDescent="0.25">
      <c r="A3" s="5" t="s">
        <v>13</v>
      </c>
      <c r="B3" s="6" t="s">
        <v>9</v>
      </c>
      <c r="C3" s="32">
        <v>256</v>
      </c>
      <c r="D3" s="7">
        <v>286.15453527115403</v>
      </c>
      <c r="E3" s="7">
        <v>322.08997024475559</v>
      </c>
      <c r="F3" s="7">
        <v>402.34698512237782</v>
      </c>
      <c r="G3" s="7">
        <v>482.60400000000004</v>
      </c>
      <c r="H3" s="22">
        <f t="shared" ref="H3:H7" si="2">SUM(G3)-D3</f>
        <v>196.44946472884601</v>
      </c>
      <c r="I3" s="32">
        <v>748</v>
      </c>
      <c r="J3" s="7">
        <f t="shared" si="0"/>
        <v>807.51224274198501</v>
      </c>
      <c r="K3" s="7">
        <v>876.73346630860942</v>
      </c>
      <c r="L3" s="7">
        <v>1065.4795723145644</v>
      </c>
      <c r="M3" s="7">
        <v>1243.0414770832206</v>
      </c>
      <c r="N3" s="22">
        <f t="shared" ref="N3:N7" si="3">SUM(M3-J3)</f>
        <v>435.52923434123556</v>
      </c>
      <c r="P3" s="4">
        <v>2.921875</v>
      </c>
      <c r="Q3" s="4">
        <f t="shared" ref="Q3:Q8" si="4">SUM(P3+R3)/2</f>
        <v>2.8219445901033975</v>
      </c>
      <c r="R3" s="4">
        <f t="shared" si="1"/>
        <v>2.722014180206795</v>
      </c>
      <c r="S3" s="4">
        <f t="shared" si="1"/>
        <v>2.6481609449378332</v>
      </c>
      <c r="T3" s="4">
        <f t="shared" si="1"/>
        <v>2.5756965899230435</v>
      </c>
      <c r="V3" s="32">
        <v>384.83481555950812</v>
      </c>
      <c r="W3" s="7">
        <v>384.83481555950812</v>
      </c>
      <c r="X3" s="7">
        <v>399.72020725388603</v>
      </c>
      <c r="Y3" s="7">
        <v>409.72020725388603</v>
      </c>
      <c r="Z3" s="7">
        <v>409.72020725388597</v>
      </c>
      <c r="AA3" s="22">
        <f t="shared" ref="AA3:AA7" si="5">SUM(Z3-W3)</f>
        <v>24.885391694377859</v>
      </c>
    </row>
    <row r="4" spans="1:27" x14ac:dyDescent="0.25">
      <c r="A4" s="5" t="s">
        <v>14</v>
      </c>
      <c r="B4" s="6" t="s">
        <v>9</v>
      </c>
      <c r="C4" s="32">
        <v>247</v>
      </c>
      <c r="D4" s="7">
        <v>255.47340064239825</v>
      </c>
      <c r="E4" s="7">
        <v>269.10788008565311</v>
      </c>
      <c r="F4" s="7">
        <v>310.14594004282657</v>
      </c>
      <c r="G4" s="7">
        <v>351.18400000000003</v>
      </c>
      <c r="H4" s="22">
        <f t="shared" si="2"/>
        <v>95.71059935760178</v>
      </c>
      <c r="I4" s="32">
        <v>628</v>
      </c>
      <c r="J4" s="7">
        <f t="shared" si="0"/>
        <v>641.26849005692452</v>
      </c>
      <c r="K4" s="7">
        <v>666.775787364454</v>
      </c>
      <c r="L4" s="7">
        <v>763.29904660716556</v>
      </c>
      <c r="M4" s="7">
        <v>854.17669577093886</v>
      </c>
      <c r="N4" s="22">
        <f t="shared" si="3"/>
        <v>212.90820571401434</v>
      </c>
      <c r="P4" s="4">
        <v>2.5425101214574899</v>
      </c>
      <c r="Q4" s="4">
        <f t="shared" si="4"/>
        <v>2.5101184250275326</v>
      </c>
      <c r="R4" s="4">
        <f t="shared" si="1"/>
        <v>2.4777267285975757</v>
      </c>
      <c r="S4" s="4">
        <f t="shared" si="1"/>
        <v>2.4610963680574547</v>
      </c>
      <c r="T4" s="4">
        <f t="shared" si="1"/>
        <v>2.4322768001131565</v>
      </c>
      <c r="V4" s="32">
        <v>55.501926040061633</v>
      </c>
      <c r="W4" s="7">
        <v>55.501926040061633</v>
      </c>
      <c r="X4" s="7">
        <v>64.931818181818187</v>
      </c>
      <c r="Y4" s="7">
        <v>74.931818181818187</v>
      </c>
      <c r="Z4" s="7">
        <v>89.931818181818187</v>
      </c>
      <c r="AA4" s="22">
        <f t="shared" si="5"/>
        <v>34.429892141756554</v>
      </c>
    </row>
    <row r="5" spans="1:27" x14ac:dyDescent="0.25">
      <c r="A5" s="5" t="s">
        <v>15</v>
      </c>
      <c r="B5" s="6" t="s">
        <v>9</v>
      </c>
      <c r="C5" s="32">
        <v>403</v>
      </c>
      <c r="D5" s="7">
        <v>414.96931477516057</v>
      </c>
      <c r="E5" s="7">
        <v>434.93862955032114</v>
      </c>
      <c r="F5" s="7">
        <v>497.66931477516056</v>
      </c>
      <c r="G5" s="7">
        <v>560.4</v>
      </c>
      <c r="H5" s="22">
        <f t="shared" si="2"/>
        <v>145.43068522483941</v>
      </c>
      <c r="I5" s="32">
        <v>984</v>
      </c>
      <c r="J5" s="7">
        <f t="shared" si="0"/>
        <v>1003.4305395243251</v>
      </c>
      <c r="K5" s="7">
        <v>1041.4518809113488</v>
      </c>
      <c r="L5" s="7">
        <v>1188.902720895931</v>
      </c>
      <c r="M5" s="7">
        <v>1327.7541788129845</v>
      </c>
      <c r="N5" s="22">
        <f t="shared" si="3"/>
        <v>324.32363928865936</v>
      </c>
      <c r="P5" s="4">
        <v>2.4416873449131513</v>
      </c>
      <c r="Q5" s="4">
        <f t="shared" si="4"/>
        <v>2.4180837083532447</v>
      </c>
      <c r="R5" s="4">
        <f t="shared" si="1"/>
        <v>2.3944800717933377</v>
      </c>
      <c r="S5" s="4">
        <f t="shared" si="1"/>
        <v>2.3889411816218953</v>
      </c>
      <c r="T5" s="4">
        <f t="shared" si="1"/>
        <v>2.3692972498447262</v>
      </c>
      <c r="V5" s="32">
        <v>558.27497671169078</v>
      </c>
      <c r="W5" s="7">
        <v>558.27497671169078</v>
      </c>
      <c r="X5" s="7">
        <v>590.29203539823004</v>
      </c>
      <c r="Y5" s="7">
        <v>610.29203539823004</v>
      </c>
      <c r="Z5" s="7">
        <v>590.29203539823004</v>
      </c>
      <c r="AA5" s="22">
        <f t="shared" si="5"/>
        <v>32.017058686539258</v>
      </c>
    </row>
    <row r="6" spans="1:27" x14ac:dyDescent="0.25">
      <c r="A6" s="5" t="s">
        <v>16</v>
      </c>
      <c r="B6" s="6" t="s">
        <v>9</v>
      </c>
      <c r="C6" s="32">
        <v>366</v>
      </c>
      <c r="D6" s="7">
        <v>366</v>
      </c>
      <c r="E6" s="7">
        <v>357.31117773019275</v>
      </c>
      <c r="F6" s="7">
        <v>375.72958886509639</v>
      </c>
      <c r="G6" s="7">
        <v>394.14800000000002</v>
      </c>
      <c r="H6" s="22">
        <f t="shared" si="2"/>
        <v>28.148000000000025</v>
      </c>
      <c r="I6" s="32">
        <v>896</v>
      </c>
      <c r="J6" s="7">
        <f t="shared" si="0"/>
        <v>892.95444908863919</v>
      </c>
      <c r="K6" s="7">
        <v>868.78250404453968</v>
      </c>
      <c r="L6" s="7">
        <v>912.13627342316101</v>
      </c>
      <c r="M6" s="7">
        <v>953.04216250521392</v>
      </c>
      <c r="N6" s="22">
        <f t="shared" si="3"/>
        <v>60.087713416574729</v>
      </c>
      <c r="P6" s="4">
        <v>2.4480874316939891</v>
      </c>
      <c r="Q6" s="4">
        <f t="shared" si="4"/>
        <v>2.4397662543405443</v>
      </c>
      <c r="R6" s="4">
        <f t="shared" si="1"/>
        <v>2.4314450769870994</v>
      </c>
      <c r="S6" s="4">
        <f t="shared" si="1"/>
        <v>2.4276402510068444</v>
      </c>
      <c r="T6" s="4">
        <f t="shared" si="1"/>
        <v>2.4179804603986672</v>
      </c>
      <c r="V6" s="32">
        <v>137.52231884057971</v>
      </c>
      <c r="W6" s="7">
        <v>137.52231884057971</v>
      </c>
      <c r="X6" s="7">
        <v>139.64000000000001</v>
      </c>
      <c r="Y6" s="7">
        <v>144.64000000000001</v>
      </c>
      <c r="Z6" s="7">
        <v>159.64000000000001</v>
      </c>
      <c r="AA6" s="22">
        <f t="shared" si="5"/>
        <v>22.1176811594203</v>
      </c>
    </row>
    <row r="7" spans="1:27" x14ac:dyDescent="0.25">
      <c r="A7" s="5" t="s">
        <v>17</v>
      </c>
      <c r="B7" s="6" t="s">
        <v>9</v>
      </c>
      <c r="C7" s="32">
        <v>314</v>
      </c>
      <c r="D7" s="7">
        <v>313.88181192518812</v>
      </c>
      <c r="E7" s="7">
        <v>313.76362385037618</v>
      </c>
      <c r="F7" s="7">
        <v>334.87481192518811</v>
      </c>
      <c r="G7" s="7">
        <v>355.98600000000005</v>
      </c>
      <c r="H7" s="22">
        <f t="shared" si="2"/>
        <v>42.10418807481193</v>
      </c>
      <c r="I7" s="32">
        <v>740</v>
      </c>
      <c r="J7" s="7">
        <f t="shared" si="0"/>
        <v>737.16396129781094</v>
      </c>
      <c r="K7" s="7">
        <v>734.32984858645023</v>
      </c>
      <c r="L7" s="7">
        <v>783.92752105250622</v>
      </c>
      <c r="M7" s="7">
        <v>830.67655867760152</v>
      </c>
      <c r="N7" s="22">
        <f t="shared" si="3"/>
        <v>93.512597379790577</v>
      </c>
      <c r="P7" s="4">
        <v>2.3566878980891719</v>
      </c>
      <c r="Q7" s="4">
        <f t="shared" si="4"/>
        <v>2.3485399067133894</v>
      </c>
      <c r="R7" s="4">
        <f t="shared" si="1"/>
        <v>2.3403919153376065</v>
      </c>
      <c r="S7" s="4">
        <f t="shared" si="1"/>
        <v>2.3409569580516485</v>
      </c>
      <c r="T7" s="4">
        <f t="shared" si="1"/>
        <v>2.3334528848819938</v>
      </c>
      <c r="V7" s="32">
        <v>94.766997708174188</v>
      </c>
      <c r="W7" s="7">
        <v>94.766997708174188</v>
      </c>
      <c r="X7" s="7">
        <v>100</v>
      </c>
      <c r="Y7" s="7">
        <v>120</v>
      </c>
      <c r="Z7" s="7">
        <v>125</v>
      </c>
      <c r="AA7" s="22">
        <f t="shared" si="5"/>
        <v>30.233002291825812</v>
      </c>
    </row>
    <row r="8" spans="1:27" ht="15.75" thickBot="1" x14ac:dyDescent="0.3">
      <c r="A8" s="51"/>
      <c r="B8" s="52" t="s">
        <v>10</v>
      </c>
      <c r="C8" s="53">
        <f>SUM(C2:C7)</f>
        <v>2042</v>
      </c>
      <c r="D8" s="53">
        <f t="shared" ref="D8:G8" si="6">SUM(D2:D7)</f>
        <v>2092.4790626139011</v>
      </c>
      <c r="E8" s="53">
        <f t="shared" si="6"/>
        <v>2153.2112814612988</v>
      </c>
      <c r="F8" s="53">
        <f t="shared" si="6"/>
        <v>2386.0026407306495</v>
      </c>
      <c r="G8" s="53">
        <f t="shared" si="6"/>
        <v>2618.7939999999999</v>
      </c>
      <c r="H8" s="53">
        <v>576.7940000000001</v>
      </c>
      <c r="I8" s="53">
        <f>SUM(I2:I7)</f>
        <v>5149</v>
      </c>
      <c r="J8" s="53">
        <f t="shared" ref="J8:M8" si="7">SUM(J2:J7)</f>
        <v>5211.3514464030468</v>
      </c>
      <c r="K8" s="53">
        <f t="shared" si="7"/>
        <v>5293.1170146021268</v>
      </c>
      <c r="L8" s="53">
        <f t="shared" si="7"/>
        <v>5859.7975082284602</v>
      </c>
      <c r="M8" s="53">
        <f t="shared" si="7"/>
        <v>6393.4727951762297</v>
      </c>
      <c r="N8" s="53">
        <f>SUM(M8-J8)</f>
        <v>1182.1213487731829</v>
      </c>
      <c r="O8" s="54"/>
      <c r="P8" s="55">
        <v>2.5215475024485796</v>
      </c>
      <c r="Q8" s="55">
        <f t="shared" si="4"/>
        <v>2.4898953567478079</v>
      </c>
      <c r="R8" s="55">
        <f t="shared" si="1"/>
        <v>2.4582432110470362</v>
      </c>
      <c r="S8" s="55">
        <f t="shared" si="1"/>
        <v>2.455905709489933</v>
      </c>
      <c r="T8" s="55">
        <f t="shared" si="1"/>
        <v>2.4413805725750977</v>
      </c>
      <c r="U8" s="54"/>
      <c r="V8" s="56">
        <v>1437.8773109204026</v>
      </c>
      <c r="W8" s="56">
        <v>1437.8773109204026</v>
      </c>
      <c r="X8" s="56">
        <v>1504.2250864749601</v>
      </c>
      <c r="Y8" s="56">
        <v>1579.2250864749601</v>
      </c>
      <c r="Z8" s="56">
        <v>1604.2250864749601</v>
      </c>
      <c r="AA8" s="53">
        <f t="shared" ref="AA8" si="8">SUM(AA2:AA7)</f>
        <v>166.34777555455719</v>
      </c>
    </row>
    <row r="9" spans="1:27" ht="16.5" thickTop="1" thickBot="1" x14ac:dyDescent="0.3">
      <c r="A9" s="8"/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V9" s="10"/>
      <c r="W9" s="10"/>
      <c r="X9" s="10"/>
      <c r="Y9" s="10"/>
      <c r="Z9" s="10"/>
      <c r="AA9" s="10"/>
    </row>
    <row r="10" spans="1:27" ht="24.75" customHeight="1" thickTop="1" x14ac:dyDescent="0.25">
      <c r="A10" s="2" t="s">
        <v>0</v>
      </c>
      <c r="B10" s="1" t="s">
        <v>11</v>
      </c>
      <c r="C10" s="1" t="s">
        <v>104</v>
      </c>
      <c r="D10" s="1" t="s">
        <v>108</v>
      </c>
      <c r="E10" s="1" t="s">
        <v>107</v>
      </c>
      <c r="F10" s="1" t="s">
        <v>106</v>
      </c>
      <c r="G10" s="1" t="s">
        <v>105</v>
      </c>
      <c r="H10" s="3" t="s">
        <v>109</v>
      </c>
      <c r="I10" s="1" t="s">
        <v>112</v>
      </c>
      <c r="J10" s="1" t="s">
        <v>113</v>
      </c>
      <c r="K10" s="1" t="s">
        <v>114</v>
      </c>
      <c r="L10" s="1" t="s">
        <v>115</v>
      </c>
      <c r="M10" s="1" t="s">
        <v>116</v>
      </c>
      <c r="N10" s="3" t="s">
        <v>121</v>
      </c>
      <c r="V10" s="1" t="s">
        <v>101</v>
      </c>
      <c r="W10" s="1" t="s">
        <v>110</v>
      </c>
      <c r="X10" s="1" t="s">
        <v>100</v>
      </c>
      <c r="Y10" s="1" t="s">
        <v>102</v>
      </c>
      <c r="Z10" s="1" t="s">
        <v>103</v>
      </c>
      <c r="AA10" s="3" t="s">
        <v>111</v>
      </c>
    </row>
    <row r="11" spans="1:27" x14ac:dyDescent="0.25">
      <c r="A11" s="5" t="s">
        <v>18</v>
      </c>
      <c r="B11" s="6" t="s">
        <v>8</v>
      </c>
      <c r="C11" s="32">
        <v>667</v>
      </c>
      <c r="D11" s="7">
        <v>687.5204081632653</v>
      </c>
      <c r="E11" s="7">
        <v>718.0408163265306</v>
      </c>
      <c r="F11" s="7">
        <v>783.85040816326523</v>
      </c>
      <c r="G11" s="7">
        <v>849.66</v>
      </c>
      <c r="H11" s="22">
        <f t="shared" ref="H11:H15" si="9">SUM(G11)-D11</f>
        <v>162.13959183673467</v>
      </c>
      <c r="I11" s="32">
        <v>1837</v>
      </c>
      <c r="J11" s="7">
        <f>SUM(D11*Q11)</f>
        <v>1876.0677185704501</v>
      </c>
      <c r="K11" s="7">
        <v>1941.1275624489797</v>
      </c>
      <c r="L11" s="7">
        <v>2102.3158643741522</v>
      </c>
      <c r="M11" s="7">
        <v>2253.9648427178777</v>
      </c>
      <c r="N11" s="22">
        <f t="shared" ref="N11:N15" si="10">SUM(M11-J11)</f>
        <v>377.89712414742758</v>
      </c>
      <c r="P11" s="4">
        <v>2.7541229385307346</v>
      </c>
      <c r="Q11" s="4">
        <f t="shared" ref="Q11:Q16" si="11">SUM(P11+R11)/2</f>
        <v>2.7287447707660495</v>
      </c>
      <c r="R11" s="4">
        <f t="shared" ref="R11:T16" si="12">SUM(K11/E11)</f>
        <v>2.7033666030013643</v>
      </c>
      <c r="S11" s="4">
        <f t="shared" si="12"/>
        <v>2.6820370857500002</v>
      </c>
      <c r="T11" s="4">
        <f t="shared" si="12"/>
        <v>2.6527844581572366</v>
      </c>
      <c r="V11" s="32">
        <v>274.86878431372543</v>
      </c>
      <c r="W11" s="7">
        <v>307.62979411764707</v>
      </c>
      <c r="X11" s="7">
        <v>334.39080392156865</v>
      </c>
      <c r="Y11" s="7">
        <v>345.72580392156868</v>
      </c>
      <c r="Z11" s="7">
        <v>365.86580392156861</v>
      </c>
      <c r="AA11" s="22">
        <f t="shared" ref="AA11:AA15" si="13">SUM(Z11-W11)</f>
        <v>58.236009803921547</v>
      </c>
    </row>
    <row r="12" spans="1:27" ht="18.75" customHeight="1" x14ac:dyDescent="0.25">
      <c r="A12" s="5" t="s">
        <v>19</v>
      </c>
      <c r="B12" s="6" t="s">
        <v>8</v>
      </c>
      <c r="C12" s="32">
        <v>255</v>
      </c>
      <c r="D12" s="7">
        <v>257.39779443254815</v>
      </c>
      <c r="E12" s="7">
        <v>269.79558886509636</v>
      </c>
      <c r="F12" s="7">
        <v>303.95179443254818</v>
      </c>
      <c r="G12" s="7">
        <v>338.108</v>
      </c>
      <c r="H12" s="22">
        <f t="shared" si="9"/>
        <v>80.710205567451851</v>
      </c>
      <c r="I12" s="32">
        <v>549</v>
      </c>
      <c r="J12" s="7">
        <f>SUM(D12*Q12)</f>
        <v>554.74898390108262</v>
      </c>
      <c r="K12" s="7">
        <v>582.08389487537465</v>
      </c>
      <c r="L12" s="7">
        <v>665.5029200595684</v>
      </c>
      <c r="M12" s="7">
        <v>744.10454373234313</v>
      </c>
      <c r="N12" s="22">
        <f t="shared" si="10"/>
        <v>189.35555983126051</v>
      </c>
      <c r="P12" s="4">
        <v>2.1529411764705881</v>
      </c>
      <c r="Q12" s="4">
        <f t="shared" si="11"/>
        <v>2.1552204249615521</v>
      </c>
      <c r="R12" s="4">
        <f t="shared" si="12"/>
        <v>2.157499673452516</v>
      </c>
      <c r="S12" s="4">
        <f t="shared" si="12"/>
        <v>2.1895015336297159</v>
      </c>
      <c r="T12" s="4">
        <f t="shared" si="12"/>
        <v>2.2007895220827165</v>
      </c>
      <c r="V12" s="32">
        <v>209.16997450892185</v>
      </c>
      <c r="W12" s="7">
        <v>226.70248725446095</v>
      </c>
      <c r="X12" s="7">
        <v>238.23500000000001</v>
      </c>
      <c r="Y12" s="7">
        <v>247.59</v>
      </c>
      <c r="Z12" s="7">
        <v>261.89999999999998</v>
      </c>
      <c r="AA12" s="22">
        <f t="shared" si="13"/>
        <v>35.197512745539029</v>
      </c>
    </row>
    <row r="13" spans="1:27" x14ac:dyDescent="0.25">
      <c r="A13" s="5" t="s">
        <v>20</v>
      </c>
      <c r="B13" s="6" t="s">
        <v>8</v>
      </c>
      <c r="C13" s="32">
        <v>71</v>
      </c>
      <c r="D13" s="7">
        <v>94.952526766595298</v>
      </c>
      <c r="E13" s="7">
        <v>112.9050535331906</v>
      </c>
      <c r="F13" s="7">
        <v>161.0605267665953</v>
      </c>
      <c r="G13" s="7">
        <v>209.21600000000001</v>
      </c>
      <c r="H13" s="22">
        <f t="shared" si="9"/>
        <v>114.26347323340471</v>
      </c>
      <c r="I13" s="32">
        <v>142</v>
      </c>
      <c r="J13" s="7">
        <f>SUM(D13*Q13)</f>
        <v>189.65055284752094</v>
      </c>
      <c r="K13" s="7">
        <v>225.20486959628423</v>
      </c>
      <c r="L13" s="7">
        <v>332.09386474481369</v>
      </c>
      <c r="M13" s="7">
        <v>432.71573882407682</v>
      </c>
      <c r="N13" s="22">
        <f t="shared" si="10"/>
        <v>243.06518597655588</v>
      </c>
      <c r="P13" s="4">
        <v>2</v>
      </c>
      <c r="Q13" s="4">
        <f t="shared" si="11"/>
        <v>1.9973197060221974</v>
      </c>
      <c r="R13" s="4">
        <f t="shared" si="12"/>
        <v>1.9946394120443949</v>
      </c>
      <c r="S13" s="4">
        <f t="shared" si="12"/>
        <v>2.0619196485435283</v>
      </c>
      <c r="T13" s="4">
        <f t="shared" si="12"/>
        <v>2.068272688628388</v>
      </c>
      <c r="V13" s="32">
        <v>253.98402153018068</v>
      </c>
      <c r="W13" s="7">
        <v>255.14089965397923</v>
      </c>
      <c r="X13" s="7">
        <v>250.29777777777778</v>
      </c>
      <c r="Y13" s="7">
        <v>264.50777777777779</v>
      </c>
      <c r="Z13" s="7">
        <v>289.57777777777778</v>
      </c>
      <c r="AA13" s="22">
        <f t="shared" si="13"/>
        <v>34.43687812379855</v>
      </c>
    </row>
    <row r="14" spans="1:27" x14ac:dyDescent="0.25">
      <c r="A14" s="5" t="s">
        <v>21</v>
      </c>
      <c r="B14" s="6" t="s">
        <v>8</v>
      </c>
      <c r="C14" s="32">
        <v>381</v>
      </c>
      <c r="D14" s="7">
        <v>389.68531308921308</v>
      </c>
      <c r="E14" s="7">
        <v>404.37062617842616</v>
      </c>
      <c r="F14" s="7">
        <v>413.8023130892131</v>
      </c>
      <c r="G14" s="7">
        <v>423.23400000000004</v>
      </c>
      <c r="H14" s="22">
        <f t="shared" si="9"/>
        <v>33.548686910786955</v>
      </c>
      <c r="I14" s="32">
        <v>1039.1751824817518</v>
      </c>
      <c r="J14" s="7">
        <f>SUM(D14*Q14)</f>
        <v>1059.3145244679322</v>
      </c>
      <c r="K14" s="7">
        <v>1095.5512813834312</v>
      </c>
      <c r="L14" s="7">
        <v>1117.116551035936</v>
      </c>
      <c r="M14" s="7">
        <v>1136.9570328955599</v>
      </c>
      <c r="N14" s="22">
        <f t="shared" si="10"/>
        <v>77.642508427627718</v>
      </c>
      <c r="P14" s="4">
        <v>2.7274939172749391</v>
      </c>
      <c r="Q14" s="4">
        <f t="shared" si="11"/>
        <v>2.7183845243493092</v>
      </c>
      <c r="R14" s="4">
        <f t="shared" si="12"/>
        <v>2.7092751314236798</v>
      </c>
      <c r="S14" s="4">
        <f t="shared" si="12"/>
        <v>2.6996382468144708</v>
      </c>
      <c r="T14" s="4">
        <f t="shared" si="12"/>
        <v>2.6863556162679743</v>
      </c>
      <c r="V14" s="32">
        <v>384.11989858012168</v>
      </c>
      <c r="W14" s="7">
        <v>410.02494929006082</v>
      </c>
      <c r="X14" s="7">
        <v>429.92999999999995</v>
      </c>
      <c r="Y14" s="7">
        <v>447.83</v>
      </c>
      <c r="Z14" s="7">
        <v>483.76499999999993</v>
      </c>
      <c r="AA14" s="22">
        <f t="shared" si="13"/>
        <v>73.740050709939112</v>
      </c>
    </row>
    <row r="15" spans="1:27" ht="18" customHeight="1" x14ac:dyDescent="0.25">
      <c r="A15" s="5" t="s">
        <v>22</v>
      </c>
      <c r="B15" s="6" t="s">
        <v>8</v>
      </c>
      <c r="C15" s="32">
        <v>635</v>
      </c>
      <c r="D15" s="7">
        <v>636</v>
      </c>
      <c r="E15" s="7">
        <v>643.47674518201302</v>
      </c>
      <c r="F15" s="7">
        <v>670.58737259100656</v>
      </c>
      <c r="G15" s="7">
        <v>697.69800000000009</v>
      </c>
      <c r="H15" s="22">
        <f t="shared" si="9"/>
        <v>61.698000000000093</v>
      </c>
      <c r="I15" s="32">
        <v>1588</v>
      </c>
      <c r="J15" s="7">
        <f>SUM(D15*Q15)</f>
        <v>1585.0721384141632</v>
      </c>
      <c r="K15" s="7">
        <v>1598.2136023966725</v>
      </c>
      <c r="L15" s="7">
        <v>1664.3064166344059</v>
      </c>
      <c r="M15" s="7">
        <v>1725.3407560562846</v>
      </c>
      <c r="N15" s="22">
        <f t="shared" si="10"/>
        <v>140.2686176421214</v>
      </c>
      <c r="P15" s="4">
        <v>2.5007874015748031</v>
      </c>
      <c r="Q15" s="4">
        <f t="shared" si="11"/>
        <v>2.4922517899593761</v>
      </c>
      <c r="R15" s="4">
        <f t="shared" si="12"/>
        <v>2.4837161783439492</v>
      </c>
      <c r="S15" s="4">
        <f t="shared" si="12"/>
        <v>2.4818636387438686</v>
      </c>
      <c r="T15" s="4">
        <f t="shared" si="12"/>
        <v>2.472904832830658</v>
      </c>
      <c r="V15" s="32">
        <v>415.65274618134498</v>
      </c>
      <c r="W15" s="7">
        <v>473.7838730906725</v>
      </c>
      <c r="X15" s="7">
        <v>525.91499999999996</v>
      </c>
      <c r="Y15" s="7">
        <v>545.61500000000001</v>
      </c>
      <c r="Z15" s="7">
        <v>567.15</v>
      </c>
      <c r="AA15" s="22">
        <f t="shared" si="13"/>
        <v>93.366126909327477</v>
      </c>
    </row>
    <row r="16" spans="1:27" ht="15.75" thickBot="1" x14ac:dyDescent="0.3">
      <c r="A16" s="51"/>
      <c r="B16" s="52" t="s">
        <v>10</v>
      </c>
      <c r="C16" s="53">
        <f>SUM(C11:C15)</f>
        <v>2009</v>
      </c>
      <c r="D16" s="53">
        <f t="shared" ref="D16:G16" si="14">SUM(D11:D15)</f>
        <v>2065.556042451622</v>
      </c>
      <c r="E16" s="53">
        <f t="shared" si="14"/>
        <v>2148.5888300852566</v>
      </c>
      <c r="F16" s="53">
        <f t="shared" si="14"/>
        <v>2333.2524150426284</v>
      </c>
      <c r="G16" s="53">
        <f t="shared" si="14"/>
        <v>2517.9160000000002</v>
      </c>
      <c r="H16" s="53">
        <v>576.7940000000001</v>
      </c>
      <c r="I16" s="53">
        <f>SUM(I11:I15)</f>
        <v>5155.175182481752</v>
      </c>
      <c r="J16" s="53">
        <f t="shared" ref="J16:M16" si="15">SUM(J11:J15)</f>
        <v>5264.8539182011491</v>
      </c>
      <c r="K16" s="53">
        <f t="shared" si="15"/>
        <v>5442.1812107007427</v>
      </c>
      <c r="L16" s="53">
        <f t="shared" si="15"/>
        <v>5881.3356168488763</v>
      </c>
      <c r="M16" s="53">
        <f t="shared" si="15"/>
        <v>6293.0829142261418</v>
      </c>
      <c r="N16" s="53">
        <f>SUM(N11:N15)</f>
        <v>1028.2289960249932</v>
      </c>
      <c r="O16" s="54"/>
      <c r="P16" s="55">
        <v>2.5684158901422265</v>
      </c>
      <c r="Q16" s="55">
        <f t="shared" si="11"/>
        <v>2.5506627302997966</v>
      </c>
      <c r="R16" s="55">
        <f t="shared" si="12"/>
        <v>2.5329095704573663</v>
      </c>
      <c r="S16" s="55">
        <f t="shared" si="12"/>
        <v>2.5206598218570471</v>
      </c>
      <c r="T16" s="55">
        <f t="shared" si="12"/>
        <v>2.4993220243352603</v>
      </c>
      <c r="U16" s="54"/>
      <c r="V16" s="56">
        <v>1537.7954251142949</v>
      </c>
      <c r="W16" s="56">
        <v>1673.2820034068204</v>
      </c>
      <c r="X16" s="56">
        <v>1778.7685816993462</v>
      </c>
      <c r="Y16" s="56">
        <v>1851.2685816993464</v>
      </c>
      <c r="Z16" s="56">
        <v>1968.2585816993465</v>
      </c>
      <c r="AA16" s="53">
        <f t="shared" ref="AA16" si="16">SUM(AA11:AA15)</f>
        <v>294.97657829252569</v>
      </c>
    </row>
    <row r="17" spans="1:27" ht="16.5" thickTop="1" thickBot="1" x14ac:dyDescent="0.3">
      <c r="A17" s="8"/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V17" s="10"/>
      <c r="W17" s="30"/>
      <c r="X17" s="31"/>
      <c r="Y17" s="31"/>
      <c r="Z17" s="30"/>
      <c r="AA17" s="10"/>
    </row>
    <row r="18" spans="1:27" ht="27" thickTop="1" x14ac:dyDescent="0.25">
      <c r="A18" s="2" t="s">
        <v>0</v>
      </c>
      <c r="B18" s="1" t="s">
        <v>11</v>
      </c>
      <c r="C18" s="1" t="s">
        <v>104</v>
      </c>
      <c r="D18" s="1" t="s">
        <v>108</v>
      </c>
      <c r="E18" s="1" t="s">
        <v>107</v>
      </c>
      <c r="F18" s="1" t="s">
        <v>106</v>
      </c>
      <c r="G18" s="1" t="s">
        <v>105</v>
      </c>
      <c r="H18" s="3" t="s">
        <v>109</v>
      </c>
      <c r="I18" s="1" t="s">
        <v>112</v>
      </c>
      <c r="J18" s="1" t="s">
        <v>113</v>
      </c>
      <c r="K18" s="1" t="s">
        <v>114</v>
      </c>
      <c r="L18" s="1" t="s">
        <v>115</v>
      </c>
      <c r="M18" s="1" t="s">
        <v>116</v>
      </c>
      <c r="N18" s="3" t="s">
        <v>121</v>
      </c>
      <c r="V18" s="1" t="s">
        <v>101</v>
      </c>
      <c r="W18" s="1" t="s">
        <v>110</v>
      </c>
      <c r="X18" s="1" t="s">
        <v>100</v>
      </c>
      <c r="Y18" s="1" t="s">
        <v>102</v>
      </c>
      <c r="Z18" s="1" t="s">
        <v>103</v>
      </c>
      <c r="AA18" s="3" t="s">
        <v>111</v>
      </c>
    </row>
    <row r="19" spans="1:27" x14ac:dyDescent="0.25">
      <c r="A19" s="11" t="s">
        <v>23</v>
      </c>
      <c r="B19" s="12" t="s">
        <v>1</v>
      </c>
      <c r="C19" s="32">
        <v>1048</v>
      </c>
      <c r="D19" s="7">
        <v>1157.4527508286201</v>
      </c>
      <c r="E19" s="7">
        <v>1169</v>
      </c>
      <c r="F19" s="7">
        <v>1171</v>
      </c>
      <c r="G19" s="7">
        <v>1172</v>
      </c>
      <c r="H19" s="22">
        <f>SUM(G19-D19)</f>
        <v>14.547249171379917</v>
      </c>
      <c r="I19" s="32">
        <v>2016</v>
      </c>
      <c r="J19" s="7">
        <f t="shared" ref="J19:J47" si="17">SUM(D19*Q19)</f>
        <v>2299.490408102532</v>
      </c>
      <c r="K19" s="7">
        <v>1896.3987544656993</v>
      </c>
      <c r="L19" s="7">
        <v>1974.4367078693986</v>
      </c>
      <c r="M19" s="7">
        <v>2073.8039907267853</v>
      </c>
      <c r="N19" s="22">
        <f t="shared" ref="N19:N47" si="18">SUM(M19-J19)</f>
        <v>-225.68641737574671</v>
      </c>
      <c r="P19" s="4">
        <v>2.351123595505618</v>
      </c>
      <c r="Q19" s="4">
        <f t="shared" ref="Q19:Q47" si="19">SUM(P19+R19)/2</f>
        <v>1.9866818809288995</v>
      </c>
      <c r="R19" s="4">
        <f t="shared" ref="R19:R47" si="20">SUM(K19/E19)</f>
        <v>1.6222401663521808</v>
      </c>
      <c r="S19" s="4">
        <f t="shared" ref="S19:S47" si="21">SUM(L19/F19)</f>
        <v>1.6861116207253617</v>
      </c>
      <c r="T19" s="4">
        <f t="shared" ref="T19:T47" si="22">SUM(M19/G19)</f>
        <v>1.7694573299716598</v>
      </c>
      <c r="V19" s="32">
        <v>5359.4763553351504</v>
      </c>
      <c r="W19" s="7">
        <v>5330.0264313954422</v>
      </c>
      <c r="X19" s="7">
        <v>5300.5765074557339</v>
      </c>
      <c r="Y19" s="7">
        <v>5558.978507455734</v>
      </c>
      <c r="Z19" s="7">
        <v>5882.0765074557303</v>
      </c>
      <c r="AA19" s="22">
        <f t="shared" ref="AA19:AA47" si="23">SUM(Z19-W19)</f>
        <v>552.05007606028812</v>
      </c>
    </row>
    <row r="20" spans="1:27" x14ac:dyDescent="0.25">
      <c r="A20" s="13">
        <v>410</v>
      </c>
      <c r="B20" s="12" t="s">
        <v>1</v>
      </c>
      <c r="C20" s="32">
        <v>3</v>
      </c>
      <c r="D20" s="7">
        <v>2.8940042826552466</v>
      </c>
      <c r="E20" s="7">
        <v>2.7880085653104927</v>
      </c>
      <c r="F20" s="7">
        <v>2.7950042826552464</v>
      </c>
      <c r="G20" s="7">
        <v>2.802</v>
      </c>
      <c r="H20" s="22">
        <f t="shared" ref="H20:H47" si="24">SUM(G20-D20)</f>
        <v>-9.2004282655246516E-2</v>
      </c>
      <c r="I20" s="32">
        <v>7</v>
      </c>
      <c r="J20" s="7">
        <f t="shared" si="17"/>
        <v>7.8578812802366906</v>
      </c>
      <c r="K20" s="7">
        <v>7.4616391518987122</v>
      </c>
      <c r="L20" s="7">
        <v>7.4214095562486007</v>
      </c>
      <c r="M20" s="7">
        <v>7.4331020517565776</v>
      </c>
      <c r="N20" s="22">
        <f t="shared" si="18"/>
        <v>-0.42477922848011307</v>
      </c>
      <c r="P20" s="4">
        <v>2.7541229385307346</v>
      </c>
      <c r="Q20" s="4">
        <f t="shared" si="19"/>
        <v>2.7152279377510427</v>
      </c>
      <c r="R20" s="4">
        <f t="shared" si="20"/>
        <v>2.6763329369713507</v>
      </c>
      <c r="S20" s="4">
        <f t="shared" si="21"/>
        <v>2.6552408532262719</v>
      </c>
      <c r="T20" s="4">
        <f t="shared" si="22"/>
        <v>2.6527844581572366</v>
      </c>
      <c r="V20" s="32">
        <v>1200.1724491481298</v>
      </c>
      <c r="W20" s="7">
        <v>1292.9271518589214</v>
      </c>
      <c r="X20" s="7">
        <v>1385.6818545697131</v>
      </c>
      <c r="Y20" s="7">
        <v>1479.3338545697131</v>
      </c>
      <c r="Z20" s="7">
        <v>1580.031854569713</v>
      </c>
      <c r="AA20" s="22">
        <f t="shared" si="23"/>
        <v>287.10470271079157</v>
      </c>
    </row>
    <row r="21" spans="1:27" x14ac:dyDescent="0.25">
      <c r="A21" s="11" t="s">
        <v>24</v>
      </c>
      <c r="B21" s="12" t="s">
        <v>1</v>
      </c>
      <c r="C21" s="32">
        <v>234</v>
      </c>
      <c r="D21" s="7">
        <v>238.0925053533191</v>
      </c>
      <c r="E21" s="7">
        <v>242.18501070663817</v>
      </c>
      <c r="F21" s="7">
        <v>249.0505053533191</v>
      </c>
      <c r="G21" s="7">
        <v>255.91600000000003</v>
      </c>
      <c r="H21" s="22">
        <f t="shared" si="24"/>
        <v>17.823494646680928</v>
      </c>
      <c r="I21" s="32">
        <v>545</v>
      </c>
      <c r="J21" s="7">
        <f t="shared" si="17"/>
        <v>559.37603755294856</v>
      </c>
      <c r="K21" s="7">
        <v>505.82190401250546</v>
      </c>
      <c r="L21" s="7">
        <v>523.17154056778043</v>
      </c>
      <c r="M21" s="7">
        <v>546.21452052786879</v>
      </c>
      <c r="N21" s="22">
        <f t="shared" si="18"/>
        <v>-13.161517025079775</v>
      </c>
      <c r="P21" s="4">
        <v>2.6102362204724407</v>
      </c>
      <c r="Q21" s="4">
        <f t="shared" si="19"/>
        <v>2.3494063230711881</v>
      </c>
      <c r="R21" s="4">
        <f t="shared" si="20"/>
        <v>2.0885764256699355</v>
      </c>
      <c r="S21" s="4">
        <f t="shared" si="21"/>
        <v>2.1006644408353061</v>
      </c>
      <c r="T21" s="4">
        <f t="shared" si="22"/>
        <v>2.1343508046697695</v>
      </c>
      <c r="V21" s="32">
        <v>1528.1568931281624</v>
      </c>
      <c r="W21" s="7">
        <v>1617.1478327130844</v>
      </c>
      <c r="X21" s="7">
        <v>1706.1387722980064</v>
      </c>
      <c r="Y21" s="7">
        <v>1843.8707722980064</v>
      </c>
      <c r="Z21" s="7">
        <v>1943.3887722980064</v>
      </c>
      <c r="AA21" s="22">
        <f t="shared" si="23"/>
        <v>326.24093958492199</v>
      </c>
    </row>
    <row r="22" spans="1:27" x14ac:dyDescent="0.25">
      <c r="A22" s="11" t="s">
        <v>25</v>
      </c>
      <c r="B22" s="12" t="s">
        <v>1</v>
      </c>
      <c r="C22" s="32">
        <v>556</v>
      </c>
      <c r="D22" s="7">
        <v>557.37547826086961</v>
      </c>
      <c r="E22" s="7">
        <v>557</v>
      </c>
      <c r="F22" s="7">
        <v>566</v>
      </c>
      <c r="G22" s="7">
        <v>575</v>
      </c>
      <c r="H22" s="22">
        <f t="shared" si="24"/>
        <v>17.624521739130387</v>
      </c>
      <c r="I22" s="32">
        <v>1401</v>
      </c>
      <c r="J22" s="7">
        <f t="shared" si="17"/>
        <v>1625.069722855035</v>
      </c>
      <c r="K22" s="7">
        <v>1356.713574362474</v>
      </c>
      <c r="L22" s="7">
        <v>1382.0663682894804</v>
      </c>
      <c r="M22" s="7">
        <v>1422.3689051049773</v>
      </c>
      <c r="N22" s="22">
        <f t="shared" si="18"/>
        <v>-202.70081775005769</v>
      </c>
      <c r="P22" s="4">
        <v>3.3953974895397487</v>
      </c>
      <c r="Q22" s="4">
        <f t="shared" si="19"/>
        <v>2.9155744847720952</v>
      </c>
      <c r="R22" s="4">
        <f t="shared" si="20"/>
        <v>2.4357514800044417</v>
      </c>
      <c r="S22" s="4">
        <f t="shared" si="21"/>
        <v>2.4418133715361843</v>
      </c>
      <c r="T22" s="4">
        <f t="shared" si="22"/>
        <v>2.4736850523564824</v>
      </c>
      <c r="V22" s="32">
        <v>379.15302773061694</v>
      </c>
      <c r="W22" s="7">
        <v>410.25151386530848</v>
      </c>
      <c r="X22" s="7">
        <v>441.35</v>
      </c>
      <c r="Y22" s="7">
        <v>511.06</v>
      </c>
      <c r="Z22" s="7">
        <v>536.25</v>
      </c>
      <c r="AA22" s="22">
        <f t="shared" si="23"/>
        <v>125.99848613469152</v>
      </c>
    </row>
    <row r="23" spans="1:27" x14ac:dyDescent="0.25">
      <c r="A23" s="11" t="s">
        <v>26</v>
      </c>
      <c r="B23" s="12" t="s">
        <v>1</v>
      </c>
      <c r="C23" s="32">
        <v>565</v>
      </c>
      <c r="D23" s="7">
        <v>721.84343450264646</v>
      </c>
      <c r="E23" s="7">
        <v>1002</v>
      </c>
      <c r="F23" s="7">
        <v>1777.61</v>
      </c>
      <c r="G23" s="7">
        <v>2133.2199999999998</v>
      </c>
      <c r="H23" s="22">
        <f t="shared" si="24"/>
        <v>1411.3765654973533</v>
      </c>
      <c r="I23" s="32">
        <v>1553</v>
      </c>
      <c r="J23" s="7">
        <f t="shared" si="17"/>
        <v>1884.0593847765924</v>
      </c>
      <c r="K23" s="7">
        <v>2476.4034048460044</v>
      </c>
      <c r="L23" s="7">
        <v>4161.236863918004</v>
      </c>
      <c r="M23" s="7">
        <v>5312.3169753915581</v>
      </c>
      <c r="N23" s="22">
        <f t="shared" si="18"/>
        <v>3428.2575906149659</v>
      </c>
      <c r="P23" s="4">
        <v>2.7486725663716816</v>
      </c>
      <c r="Q23" s="4">
        <f t="shared" si="19"/>
        <v>2.6100665251249646</v>
      </c>
      <c r="R23" s="4">
        <f t="shared" si="20"/>
        <v>2.4714604838782477</v>
      </c>
      <c r="S23" s="4">
        <f t="shared" si="21"/>
        <v>2.3409166599636615</v>
      </c>
      <c r="T23" s="4">
        <f t="shared" si="22"/>
        <v>2.4902808783864572</v>
      </c>
      <c r="V23" s="32">
        <v>934.90669822955215</v>
      </c>
      <c r="W23" s="7">
        <v>1262.8673282331056</v>
      </c>
      <c r="X23" s="7">
        <v>1590.8279582366592</v>
      </c>
      <c r="Y23" s="7">
        <v>1690.6239582366591</v>
      </c>
      <c r="Z23" s="7">
        <v>1766.47795823666</v>
      </c>
      <c r="AA23" s="22">
        <f t="shared" si="23"/>
        <v>503.61063000355443</v>
      </c>
    </row>
    <row r="24" spans="1:27" x14ac:dyDescent="0.25">
      <c r="A24" s="11" t="s">
        <v>27</v>
      </c>
      <c r="B24" s="12" t="s">
        <v>1</v>
      </c>
      <c r="C24" s="32">
        <v>752</v>
      </c>
      <c r="D24" s="7">
        <v>789.85862036621666</v>
      </c>
      <c r="E24" s="7">
        <v>869.2003981699022</v>
      </c>
      <c r="F24" s="7">
        <v>1041.125199084951</v>
      </c>
      <c r="G24" s="7">
        <v>1213.05</v>
      </c>
      <c r="H24" s="22">
        <f t="shared" si="24"/>
        <v>423.1913796337833</v>
      </c>
      <c r="I24" s="32">
        <v>2047</v>
      </c>
      <c r="J24" s="7">
        <f t="shared" si="17"/>
        <v>2105.3931162425511</v>
      </c>
      <c r="K24" s="7">
        <v>2267.7340536777233</v>
      </c>
      <c r="L24" s="7">
        <v>2699.8957391601375</v>
      </c>
      <c r="M24" s="7">
        <v>3138.0015577991612</v>
      </c>
      <c r="N24" s="22">
        <f t="shared" si="18"/>
        <v>1032.6084415566102</v>
      </c>
      <c r="P24" s="4">
        <v>2.7220744680851063</v>
      </c>
      <c r="Q24" s="4">
        <f t="shared" si="19"/>
        <v>2.6655316052211835</v>
      </c>
      <c r="R24" s="4">
        <f t="shared" si="20"/>
        <v>2.6089887423572606</v>
      </c>
      <c r="S24" s="4">
        <f t="shared" si="21"/>
        <v>2.5932479028776623</v>
      </c>
      <c r="T24" s="4">
        <f t="shared" si="22"/>
        <v>2.5868690967389321</v>
      </c>
      <c r="V24" s="32">
        <v>292.34985163204743</v>
      </c>
      <c r="W24" s="7">
        <v>353.19992581602372</v>
      </c>
      <c r="X24" s="7">
        <v>414.05</v>
      </c>
      <c r="Y24" s="7">
        <v>548.22800000000007</v>
      </c>
      <c r="Z24" s="7">
        <v>643.5</v>
      </c>
      <c r="AA24" s="22">
        <f t="shared" si="23"/>
        <v>290.30007418397628</v>
      </c>
    </row>
    <row r="25" spans="1:27" x14ac:dyDescent="0.25">
      <c r="A25" s="11" t="s">
        <v>28</v>
      </c>
      <c r="B25" s="12" t="s">
        <v>1</v>
      </c>
      <c r="C25" s="32">
        <v>121</v>
      </c>
      <c r="D25" s="7">
        <v>121</v>
      </c>
      <c r="E25" s="7">
        <v>120.99999999999999</v>
      </c>
      <c r="F25" s="7">
        <v>129.11999999999998</v>
      </c>
      <c r="G25" s="7">
        <v>137.23999999999998</v>
      </c>
      <c r="H25" s="22">
        <f t="shared" si="24"/>
        <v>16.239999999999981</v>
      </c>
      <c r="I25" s="32">
        <v>318</v>
      </c>
      <c r="J25" s="7">
        <f t="shared" si="17"/>
        <v>315.07207629574464</v>
      </c>
      <c r="K25" s="7">
        <v>312.14415259148933</v>
      </c>
      <c r="L25" s="7">
        <v>332.63531868832695</v>
      </c>
      <c r="M25" s="7">
        <v>355.49677903666566</v>
      </c>
      <c r="N25" s="22">
        <f t="shared" si="18"/>
        <v>40.42470274092102</v>
      </c>
      <c r="P25" s="4">
        <v>2.6280991735537191</v>
      </c>
      <c r="Q25" s="4">
        <f t="shared" si="19"/>
        <v>2.6039014569896253</v>
      </c>
      <c r="R25" s="4">
        <f t="shared" si="20"/>
        <v>2.5797037404255319</v>
      </c>
      <c r="S25" s="4">
        <f t="shared" si="21"/>
        <v>2.5761719229269442</v>
      </c>
      <c r="T25" s="4">
        <f t="shared" si="22"/>
        <v>2.5903291972942708</v>
      </c>
      <c r="V25" s="32">
        <v>248.34757785467127</v>
      </c>
      <c r="W25" s="7">
        <v>249.29878892733564</v>
      </c>
      <c r="X25" s="7">
        <v>250.25</v>
      </c>
      <c r="Y25" s="7">
        <v>278.76</v>
      </c>
      <c r="Z25" s="7">
        <v>292.5</v>
      </c>
      <c r="AA25" s="22">
        <f t="shared" si="23"/>
        <v>43.201211072664364</v>
      </c>
    </row>
    <row r="26" spans="1:27" x14ac:dyDescent="0.25">
      <c r="A26" s="11" t="s">
        <v>29</v>
      </c>
      <c r="B26" s="12" t="s">
        <v>1</v>
      </c>
      <c r="C26" s="32">
        <v>52</v>
      </c>
      <c r="D26" s="7">
        <v>53.746536026093032</v>
      </c>
      <c r="E26" s="7">
        <v>55.493072052186065</v>
      </c>
      <c r="F26" s="7">
        <v>62.550307488406411</v>
      </c>
      <c r="G26" s="7">
        <v>69.607542924626756</v>
      </c>
      <c r="H26" s="22">
        <f t="shared" si="24"/>
        <v>15.861006898533724</v>
      </c>
      <c r="I26" s="32">
        <v>159</v>
      </c>
      <c r="J26" s="7">
        <f t="shared" si="17"/>
        <v>160.9727118871271</v>
      </c>
      <c r="K26" s="7">
        <v>162.72655438267921</v>
      </c>
      <c r="L26" s="7">
        <v>180.5733038224283</v>
      </c>
      <c r="M26" s="7">
        <v>199.36202621360053</v>
      </c>
      <c r="N26" s="22">
        <f t="shared" si="18"/>
        <v>38.389314326473425</v>
      </c>
      <c r="P26" s="4">
        <v>3.0576923076923075</v>
      </c>
      <c r="Q26" s="4">
        <f t="shared" si="19"/>
        <v>2.9950341694388936</v>
      </c>
      <c r="R26" s="4">
        <f t="shared" si="20"/>
        <v>2.9323760311854792</v>
      </c>
      <c r="S26" s="4">
        <f t="shared" si="21"/>
        <v>2.8868491790531525</v>
      </c>
      <c r="T26" s="4">
        <f t="shared" si="22"/>
        <v>2.8640865319650204</v>
      </c>
      <c r="V26" s="32">
        <v>1252.3693257870837</v>
      </c>
      <c r="W26" s="7">
        <v>1346.0623510655846</v>
      </c>
      <c r="X26" s="7">
        <v>1439.7553763440858</v>
      </c>
      <c r="Y26" s="7">
        <v>1511.8093763440859</v>
      </c>
      <c r="Z26" s="7">
        <v>1586.0053763440858</v>
      </c>
      <c r="AA26" s="22">
        <f t="shared" si="23"/>
        <v>239.94302527850118</v>
      </c>
    </row>
    <row r="27" spans="1:27" x14ac:dyDescent="0.25">
      <c r="A27" s="11" t="s">
        <v>30</v>
      </c>
      <c r="B27" s="12" t="s">
        <v>1</v>
      </c>
      <c r="C27" s="32">
        <v>115</v>
      </c>
      <c r="D27" s="7">
        <v>116.64680851063829</v>
      </c>
      <c r="E27" s="7">
        <v>112.29361702127659</v>
      </c>
      <c r="F27" s="7">
        <v>117.24680851063829</v>
      </c>
      <c r="G27" s="7">
        <v>122.19999999999999</v>
      </c>
      <c r="H27" s="22">
        <f t="shared" si="24"/>
        <v>5.5531914893616943</v>
      </c>
      <c r="I27" s="32">
        <v>321</v>
      </c>
      <c r="J27" s="7">
        <f t="shared" si="17"/>
        <v>322.74600493809925</v>
      </c>
      <c r="K27" s="7">
        <v>307.95695964000004</v>
      </c>
      <c r="L27" s="7">
        <v>320.50109893819899</v>
      </c>
      <c r="M27" s="7">
        <v>335.68606742199944</v>
      </c>
      <c r="N27" s="22">
        <f t="shared" si="18"/>
        <v>12.940062483900192</v>
      </c>
      <c r="P27" s="4">
        <v>2.7913043478260868</v>
      </c>
      <c r="Q27" s="4">
        <f t="shared" si="19"/>
        <v>2.7668652838338437</v>
      </c>
      <c r="R27" s="4">
        <f t="shared" si="20"/>
        <v>2.742426219841601</v>
      </c>
      <c r="S27" s="4">
        <f t="shared" si="21"/>
        <v>2.7335592585372472</v>
      </c>
      <c r="T27" s="4">
        <f t="shared" si="22"/>
        <v>2.7470218283306012</v>
      </c>
      <c r="V27" s="32">
        <v>150.196</v>
      </c>
      <c r="W27" s="7">
        <v>166.09800000000001</v>
      </c>
      <c r="X27" s="7">
        <v>182</v>
      </c>
      <c r="Y27" s="7">
        <v>195.13200000000001</v>
      </c>
      <c r="Z27" s="7">
        <v>204.75</v>
      </c>
      <c r="AA27" s="22">
        <f t="shared" si="23"/>
        <v>38.651999999999987</v>
      </c>
    </row>
    <row r="28" spans="1:27" x14ac:dyDescent="0.25">
      <c r="A28" s="11" t="s">
        <v>31</v>
      </c>
      <c r="B28" s="12" t="s">
        <v>1</v>
      </c>
      <c r="C28" s="32">
        <v>1320</v>
      </c>
      <c r="D28" s="7">
        <v>1374.94556406483</v>
      </c>
      <c r="E28" s="7">
        <v>1375</v>
      </c>
      <c r="F28" s="7">
        <v>1540.9479999999999</v>
      </c>
      <c r="G28" s="7">
        <v>1706.896</v>
      </c>
      <c r="H28" s="22">
        <f t="shared" si="24"/>
        <v>331.95043593516993</v>
      </c>
      <c r="I28" s="32">
        <v>4040</v>
      </c>
      <c r="J28" s="7">
        <f t="shared" si="17"/>
        <v>4027.1219655346013</v>
      </c>
      <c r="K28" s="7">
        <v>3909.0404213068928</v>
      </c>
      <c r="L28" s="7">
        <v>4341.5855551431459</v>
      </c>
      <c r="M28" s="7">
        <v>4849.2052524122882</v>
      </c>
      <c r="N28" s="22">
        <f t="shared" si="18"/>
        <v>822.08328687768699</v>
      </c>
      <c r="P28" s="4">
        <v>3.0149253731343282</v>
      </c>
      <c r="Q28" s="4">
        <f t="shared" si="19"/>
        <v>2.9289319306787616</v>
      </c>
      <c r="R28" s="4">
        <f t="shared" si="20"/>
        <v>2.8429384882231949</v>
      </c>
      <c r="S28" s="4">
        <f t="shared" si="21"/>
        <v>2.8174770045083588</v>
      </c>
      <c r="T28" s="4">
        <f t="shared" si="22"/>
        <v>2.8409494500029813</v>
      </c>
      <c r="V28" s="32">
        <v>489.87224959646591</v>
      </c>
      <c r="W28" s="7">
        <v>561.161124798233</v>
      </c>
      <c r="X28" s="7">
        <v>632.45000000000005</v>
      </c>
      <c r="Y28" s="7">
        <v>687.60800000000006</v>
      </c>
      <c r="Z28" s="7">
        <v>741</v>
      </c>
      <c r="AA28" s="22">
        <f t="shared" si="23"/>
        <v>179.838875201767</v>
      </c>
    </row>
    <row r="29" spans="1:27" x14ac:dyDescent="0.25">
      <c r="A29" s="11" t="s">
        <v>32</v>
      </c>
      <c r="B29" s="12" t="s">
        <v>1</v>
      </c>
      <c r="C29" s="32">
        <v>648</v>
      </c>
      <c r="D29" s="7">
        <v>651.96481051275941</v>
      </c>
      <c r="E29" s="7">
        <v>652</v>
      </c>
      <c r="F29" s="7">
        <v>651.62961056453184</v>
      </c>
      <c r="G29" s="7">
        <v>651.25922112906369</v>
      </c>
      <c r="H29" s="22">
        <f t="shared" si="24"/>
        <v>-0.70558938369572388</v>
      </c>
      <c r="I29" s="32">
        <v>1400</v>
      </c>
      <c r="J29" s="7">
        <f t="shared" si="17"/>
        <v>1467.3051980747553</v>
      </c>
      <c r="K29" s="7">
        <v>1457.7461366132598</v>
      </c>
      <c r="L29" s="7">
        <v>1462.2649556422602</v>
      </c>
      <c r="M29" s="7">
        <v>1479.8691906353656</v>
      </c>
      <c r="N29" s="22">
        <f t="shared" si="18"/>
        <v>12.563992560610359</v>
      </c>
      <c r="P29" s="4">
        <v>2.2653721682847898</v>
      </c>
      <c r="Q29" s="4">
        <f t="shared" si="19"/>
        <v>2.2505895631402932</v>
      </c>
      <c r="R29" s="4">
        <f t="shared" si="20"/>
        <v>2.2358069579957971</v>
      </c>
      <c r="S29" s="4">
        <f t="shared" si="21"/>
        <v>2.2440124450075922</v>
      </c>
      <c r="T29" s="4">
        <f t="shared" si="22"/>
        <v>2.2723197501446073</v>
      </c>
      <c r="V29" s="32">
        <v>47.173770161290328</v>
      </c>
      <c r="W29" s="7">
        <v>57.808447580645165</v>
      </c>
      <c r="X29" s="7">
        <v>68.443125000000009</v>
      </c>
      <c r="Y29" s="7">
        <v>97.087125000000015</v>
      </c>
      <c r="Z29" s="7">
        <v>134.41812500000003</v>
      </c>
      <c r="AA29" s="22">
        <f t="shared" si="23"/>
        <v>76.609677419354867</v>
      </c>
    </row>
    <row r="30" spans="1:27" x14ac:dyDescent="0.25">
      <c r="A30" s="11" t="s">
        <v>33</v>
      </c>
      <c r="B30" s="12" t="s">
        <v>1</v>
      </c>
      <c r="C30" s="32">
        <v>858</v>
      </c>
      <c r="D30" s="7">
        <v>910.56335106382971</v>
      </c>
      <c r="E30" s="7">
        <v>951.12670212765954</v>
      </c>
      <c r="F30" s="7">
        <v>1182.4471010638297</v>
      </c>
      <c r="G30" s="7">
        <v>1313.7674999999999</v>
      </c>
      <c r="H30" s="22">
        <f t="shared" si="24"/>
        <v>403.20414893617021</v>
      </c>
      <c r="I30" s="32">
        <v>2303</v>
      </c>
      <c r="J30" s="7">
        <f t="shared" si="17"/>
        <v>2516.228159524424</v>
      </c>
      <c r="K30" s="7">
        <v>2611.1751054709202</v>
      </c>
      <c r="L30" s="7">
        <v>3160.3882090422612</v>
      </c>
      <c r="M30" s="7">
        <v>3453.9219103504279</v>
      </c>
      <c r="N30" s="22">
        <f t="shared" si="18"/>
        <v>937.69375082600391</v>
      </c>
      <c r="P30" s="4">
        <v>2.781400966183575</v>
      </c>
      <c r="Q30" s="4">
        <f t="shared" si="19"/>
        <v>2.7633751749229347</v>
      </c>
      <c r="R30" s="4">
        <f t="shared" si="20"/>
        <v>2.745349383662294</v>
      </c>
      <c r="S30" s="4">
        <f t="shared" si="21"/>
        <v>2.6727523000385456</v>
      </c>
      <c r="T30" s="4">
        <f t="shared" si="22"/>
        <v>2.6290206679267283</v>
      </c>
      <c r="V30" s="32">
        <v>17.62037037037037</v>
      </c>
      <c r="W30" s="7">
        <v>81.610185185185188</v>
      </c>
      <c r="X30" s="7">
        <v>145.6</v>
      </c>
      <c r="Y30" s="7">
        <v>167.256</v>
      </c>
      <c r="Z30" s="7">
        <v>195</v>
      </c>
      <c r="AA30" s="22">
        <f t="shared" si="23"/>
        <v>113.38981481481481</v>
      </c>
    </row>
    <row r="31" spans="1:27" x14ac:dyDescent="0.25">
      <c r="A31" s="11" t="s">
        <v>34</v>
      </c>
      <c r="B31" s="12" t="s">
        <v>1</v>
      </c>
      <c r="C31" s="32">
        <v>469</v>
      </c>
      <c r="D31" s="7">
        <v>472.22515532429111</v>
      </c>
      <c r="E31" s="7">
        <v>491.45031064858222</v>
      </c>
      <c r="F31" s="7">
        <v>498.15375296712938</v>
      </c>
      <c r="G31" s="7">
        <v>504.85719528567654</v>
      </c>
      <c r="H31" s="22">
        <f t="shared" si="24"/>
        <v>32.632039961385431</v>
      </c>
      <c r="I31" s="32">
        <v>1111</v>
      </c>
      <c r="J31" s="7">
        <f t="shared" si="17"/>
        <v>1112.7745189024063</v>
      </c>
      <c r="K31" s="7">
        <v>1151.9733698753655</v>
      </c>
      <c r="L31" s="7">
        <v>1168.8329403017351</v>
      </c>
      <c r="M31" s="7">
        <v>1196.6808574811514</v>
      </c>
      <c r="N31" s="22">
        <f t="shared" si="18"/>
        <v>83.906338578745135</v>
      </c>
      <c r="P31" s="4">
        <v>2.3688699360341152</v>
      </c>
      <c r="Q31" s="4">
        <f t="shared" si="19"/>
        <v>2.3564490505344442</v>
      </c>
      <c r="R31" s="4">
        <f t="shared" si="20"/>
        <v>2.3440281650347732</v>
      </c>
      <c r="S31" s="4">
        <f t="shared" si="21"/>
        <v>2.3463296890565841</v>
      </c>
      <c r="T31" s="4">
        <f t="shared" si="22"/>
        <v>2.3703353515720464</v>
      </c>
      <c r="V31" s="32">
        <v>429.72791254070574</v>
      </c>
      <c r="W31" s="7">
        <v>547.01395627035288</v>
      </c>
      <c r="X31" s="7">
        <v>664.30000000000007</v>
      </c>
      <c r="Y31" s="7">
        <v>724.77600000000007</v>
      </c>
      <c r="Z31" s="7">
        <v>760.5</v>
      </c>
      <c r="AA31" s="22">
        <f t="shared" si="23"/>
        <v>213.48604372964712</v>
      </c>
    </row>
    <row r="32" spans="1:27" x14ac:dyDescent="0.25">
      <c r="A32" s="11" t="s">
        <v>35</v>
      </c>
      <c r="B32" s="12" t="s">
        <v>1</v>
      </c>
      <c r="C32" s="32">
        <v>285</v>
      </c>
      <c r="D32" s="7">
        <v>284.87985319148936</v>
      </c>
      <c r="E32" s="7">
        <v>284.75970638297872</v>
      </c>
      <c r="F32" s="7">
        <v>294.51180319148932</v>
      </c>
      <c r="G32" s="7">
        <v>304.26389999999998</v>
      </c>
      <c r="H32" s="22">
        <f t="shared" si="24"/>
        <v>19.384046808510618</v>
      </c>
      <c r="I32" s="32">
        <v>738</v>
      </c>
      <c r="J32" s="7">
        <f t="shared" si="17"/>
        <v>732.11820114542149</v>
      </c>
      <c r="K32" s="7">
        <v>726.24110111133655</v>
      </c>
      <c r="L32" s="7">
        <v>750.76208876022838</v>
      </c>
      <c r="M32" s="7">
        <v>781.26690788133646</v>
      </c>
      <c r="N32" s="22">
        <f t="shared" si="18"/>
        <v>49.148706735914971</v>
      </c>
      <c r="P32" s="4">
        <v>2.5894736842105264</v>
      </c>
      <c r="Q32" s="4">
        <f t="shared" si="19"/>
        <v>2.5699191885405437</v>
      </c>
      <c r="R32" s="4">
        <f t="shared" si="20"/>
        <v>2.5503646928705606</v>
      </c>
      <c r="S32" s="4">
        <f t="shared" si="21"/>
        <v>2.5491748738915181</v>
      </c>
      <c r="T32" s="4">
        <f t="shared" si="22"/>
        <v>2.5677279094934908</v>
      </c>
      <c r="V32" s="32">
        <v>1578.2099966872299</v>
      </c>
      <c r="W32" s="7">
        <v>1906.6506306832716</v>
      </c>
      <c r="X32" s="7">
        <v>2235.0912646793136</v>
      </c>
      <c r="Y32" s="7">
        <v>2318.1472646793136</v>
      </c>
      <c r="Z32" s="7">
        <v>2438.6912646793098</v>
      </c>
      <c r="AA32" s="22">
        <f t="shared" si="23"/>
        <v>532.0406339960382</v>
      </c>
    </row>
    <row r="33" spans="1:27" x14ac:dyDescent="0.25">
      <c r="A33" s="11" t="s">
        <v>36</v>
      </c>
      <c r="B33" s="12" t="s">
        <v>1</v>
      </c>
      <c r="C33" s="32">
        <v>4</v>
      </c>
      <c r="D33" s="7">
        <v>3.868536341272903</v>
      </c>
      <c r="E33" s="7">
        <v>3.737072682545806</v>
      </c>
      <c r="F33" s="7">
        <v>3.736961655145965</v>
      </c>
      <c r="G33" s="7">
        <v>3.736850627746124</v>
      </c>
      <c r="H33" s="22">
        <f t="shared" si="24"/>
        <v>-0.13168571352677905</v>
      </c>
      <c r="I33" s="32">
        <v>14</v>
      </c>
      <c r="J33" s="7">
        <f t="shared" si="17"/>
        <v>13.476941261723608</v>
      </c>
      <c r="K33" s="7">
        <v>12.958160000638795</v>
      </c>
      <c r="L33" s="7">
        <v>12.965215578602374</v>
      </c>
      <c r="M33" s="7">
        <v>13.104267365155531</v>
      </c>
      <c r="N33" s="22">
        <f t="shared" si="18"/>
        <v>-0.37267389656807737</v>
      </c>
      <c r="P33" s="4">
        <v>3.5</v>
      </c>
      <c r="Q33" s="4">
        <f t="shared" si="19"/>
        <v>3.4837313321681647</v>
      </c>
      <c r="R33" s="4">
        <f t="shared" si="20"/>
        <v>3.4674626643363298</v>
      </c>
      <c r="S33" s="4">
        <f t="shared" si="21"/>
        <v>3.4694537367673246</v>
      </c>
      <c r="T33" s="4">
        <f t="shared" si="22"/>
        <v>3.506767776013394</v>
      </c>
      <c r="V33" s="32">
        <v>104.60370370370364</v>
      </c>
      <c r="W33" s="7">
        <v>109.60185185185179</v>
      </c>
      <c r="X33" s="7">
        <v>114.59999999999994</v>
      </c>
      <c r="Y33" s="7">
        <v>125.04399999999993</v>
      </c>
      <c r="Z33" s="7">
        <v>128.24999999999994</v>
      </c>
      <c r="AA33" s="22">
        <f t="shared" si="23"/>
        <v>18.648148148148152</v>
      </c>
    </row>
    <row r="34" spans="1:27" x14ac:dyDescent="0.25">
      <c r="A34" s="11" t="s">
        <v>37</v>
      </c>
      <c r="B34" s="12" t="s">
        <v>1</v>
      </c>
      <c r="C34" s="32">
        <v>7</v>
      </c>
      <c r="D34" s="7">
        <v>7.0327714360677902</v>
      </c>
      <c r="E34" s="7">
        <v>7.0655428721355804</v>
      </c>
      <c r="F34" s="7">
        <v>7.0327714360677902</v>
      </c>
      <c r="G34" s="7">
        <v>7</v>
      </c>
      <c r="H34" s="22">
        <f t="shared" si="24"/>
        <v>-3.2771436067790205E-2</v>
      </c>
      <c r="I34" s="32">
        <v>25</v>
      </c>
      <c r="J34" s="7">
        <f t="shared" si="17"/>
        <v>25.012461279760949</v>
      </c>
      <c r="K34" s="7">
        <v>25.023947916024643</v>
      </c>
      <c r="L34" s="7">
        <v>24.942259299293919</v>
      </c>
      <c r="M34" s="7">
        <v>25.116290525902315</v>
      </c>
      <c r="N34" s="22">
        <f t="shared" si="18"/>
        <v>0.10382924614136613</v>
      </c>
      <c r="P34" s="4">
        <v>3.5714285714285716</v>
      </c>
      <c r="Q34" s="4">
        <f t="shared" si="19"/>
        <v>3.5565582512014755</v>
      </c>
      <c r="R34" s="4">
        <f t="shared" si="20"/>
        <v>3.5416879309743798</v>
      </c>
      <c r="S34" s="4">
        <f t="shared" si="21"/>
        <v>3.5465761294866991</v>
      </c>
      <c r="T34" s="4">
        <f t="shared" si="22"/>
        <v>3.5880415037003308</v>
      </c>
      <c r="V34" s="32">
        <v>216.26248882265278</v>
      </c>
      <c r="W34" s="7">
        <v>241.65567064083461</v>
      </c>
      <c r="X34" s="7">
        <v>267.04885245901642</v>
      </c>
      <c r="Y34" s="7">
        <v>288.51285245901641</v>
      </c>
      <c r="Z34" s="7">
        <v>315.79885245901642</v>
      </c>
      <c r="AA34" s="22">
        <f t="shared" si="23"/>
        <v>74.143181818181802</v>
      </c>
    </row>
    <row r="35" spans="1:27" x14ac:dyDescent="0.25">
      <c r="A35" s="11" t="s">
        <v>38</v>
      </c>
      <c r="B35" s="12" t="s">
        <v>1</v>
      </c>
      <c r="C35" s="32">
        <v>42</v>
      </c>
      <c r="D35" s="7">
        <v>129.36484375000001</v>
      </c>
      <c r="E35" s="7">
        <v>136.72968750000001</v>
      </c>
      <c r="F35" s="7">
        <v>232.20484375000001</v>
      </c>
      <c r="G35" s="7">
        <v>327.68</v>
      </c>
      <c r="H35" s="22">
        <f t="shared" si="24"/>
        <v>198.31515625</v>
      </c>
      <c r="I35" s="32">
        <v>99</v>
      </c>
      <c r="J35" s="7">
        <f t="shared" si="17"/>
        <v>299.92870114174599</v>
      </c>
      <c r="K35" s="7">
        <v>311.71635645626952</v>
      </c>
      <c r="L35" s="7">
        <v>552.43408547291199</v>
      </c>
      <c r="M35" s="7">
        <v>786.74370653174196</v>
      </c>
      <c r="N35" s="22">
        <f t="shared" si="18"/>
        <v>486.81500538999597</v>
      </c>
      <c r="P35" s="4">
        <v>2.3571428571428572</v>
      </c>
      <c r="Q35" s="4">
        <f t="shared" si="19"/>
        <v>2.3184714830357143</v>
      </c>
      <c r="R35" s="4">
        <f t="shared" si="20"/>
        <v>2.2798001089285713</v>
      </c>
      <c r="S35" s="4">
        <f t="shared" si="21"/>
        <v>2.3790808001734973</v>
      </c>
      <c r="T35" s="4">
        <f t="shared" si="22"/>
        <v>2.4009512528434507</v>
      </c>
      <c r="V35" s="32">
        <v>920.48344023270931</v>
      </c>
      <c r="W35" s="7">
        <v>983.4917201163546</v>
      </c>
      <c r="X35" s="7">
        <v>1046.5</v>
      </c>
      <c r="Y35" s="7">
        <v>1096.4560000000001</v>
      </c>
      <c r="Z35" s="7">
        <v>1179.75</v>
      </c>
      <c r="AA35" s="22">
        <f t="shared" si="23"/>
        <v>196.2582798836454</v>
      </c>
    </row>
    <row r="36" spans="1:27" x14ac:dyDescent="0.25">
      <c r="A36" s="11" t="s">
        <v>39</v>
      </c>
      <c r="B36" s="12" t="s">
        <v>1</v>
      </c>
      <c r="C36" s="32">
        <v>465</v>
      </c>
      <c r="D36" s="7">
        <v>482.20595744680799</v>
      </c>
      <c r="E36" s="7">
        <v>489</v>
      </c>
      <c r="F36" s="7">
        <v>511.46</v>
      </c>
      <c r="G36" s="7">
        <v>533.91999999999996</v>
      </c>
      <c r="H36" s="22">
        <f t="shared" si="24"/>
        <v>51.714042553191973</v>
      </c>
      <c r="I36" s="32">
        <v>1411</v>
      </c>
      <c r="J36" s="7">
        <f t="shared" si="17"/>
        <v>1392.930810798716</v>
      </c>
      <c r="K36" s="7">
        <v>1372.5256604062979</v>
      </c>
      <c r="L36" s="7">
        <v>1449.2049948659944</v>
      </c>
      <c r="M36" s="7">
        <v>1536.8056180163962</v>
      </c>
      <c r="N36" s="22">
        <f t="shared" si="18"/>
        <v>143.8748072176802</v>
      </c>
      <c r="P36" s="4">
        <v>2.9705263157894737</v>
      </c>
      <c r="Q36" s="4">
        <f t="shared" si="19"/>
        <v>2.8886636286578229</v>
      </c>
      <c r="R36" s="4">
        <f t="shared" si="20"/>
        <v>2.8068009415261717</v>
      </c>
      <c r="S36" s="4">
        <f t="shared" si="21"/>
        <v>2.8334669277480047</v>
      </c>
      <c r="T36" s="4">
        <f t="shared" si="22"/>
        <v>2.8783443549902539</v>
      </c>
      <c r="V36" s="32">
        <v>219.59916258169935</v>
      </c>
      <c r="W36" s="7">
        <v>242.87572508169939</v>
      </c>
      <c r="X36" s="7">
        <v>266.1522875816994</v>
      </c>
      <c r="Y36" s="7">
        <v>285.0822875816994</v>
      </c>
      <c r="Z36" s="7">
        <v>297.67728758169937</v>
      </c>
      <c r="AA36" s="22">
        <f t="shared" si="23"/>
        <v>54.801562499999989</v>
      </c>
    </row>
    <row r="37" spans="1:27" x14ac:dyDescent="0.25">
      <c r="A37" s="11" t="s">
        <v>40</v>
      </c>
      <c r="B37" s="12" t="s">
        <v>1</v>
      </c>
      <c r="C37" s="32">
        <v>154</v>
      </c>
      <c r="D37" s="7">
        <v>207.03489361702128</v>
      </c>
      <c r="E37" s="7">
        <v>272.06978723404256</v>
      </c>
      <c r="F37" s="7">
        <v>402.99489361702126</v>
      </c>
      <c r="G37" s="7">
        <v>533.91999999999996</v>
      </c>
      <c r="H37" s="22">
        <f t="shared" si="24"/>
        <v>326.88510638297868</v>
      </c>
      <c r="I37" s="32">
        <v>547</v>
      </c>
      <c r="J37" s="7">
        <f t="shared" si="17"/>
        <v>670.33236484905444</v>
      </c>
      <c r="K37" s="7">
        <v>795.42366053208502</v>
      </c>
      <c r="L37" s="7">
        <v>1125.829116889518</v>
      </c>
      <c r="M37" s="7">
        <v>1451.0914608471837</v>
      </c>
      <c r="N37" s="22">
        <f t="shared" si="18"/>
        <v>780.75909599812928</v>
      </c>
      <c r="P37" s="4">
        <v>3.551948051948052</v>
      </c>
      <c r="Q37" s="4">
        <f t="shared" si="19"/>
        <v>3.2377748172684999</v>
      </c>
      <c r="R37" s="4">
        <f t="shared" si="20"/>
        <v>2.9236015825889474</v>
      </c>
      <c r="S37" s="4">
        <f t="shared" si="21"/>
        <v>2.7936560356504887</v>
      </c>
      <c r="T37" s="4">
        <f t="shared" si="22"/>
        <v>2.7178069014968234</v>
      </c>
      <c r="V37" s="32">
        <v>108.56025509475367</v>
      </c>
      <c r="W37" s="7">
        <v>155.15821160914061</v>
      </c>
      <c r="X37" s="7">
        <v>201.75616812352757</v>
      </c>
      <c r="Y37" s="7">
        <v>362.40816812352762</v>
      </c>
      <c r="Z37" s="7">
        <v>396.1061681235276</v>
      </c>
      <c r="AA37" s="22">
        <f t="shared" si="23"/>
        <v>240.94795651438699</v>
      </c>
    </row>
    <row r="38" spans="1:27" x14ac:dyDescent="0.25">
      <c r="A38" s="11" t="s">
        <v>41</v>
      </c>
      <c r="B38" s="12" t="s">
        <v>1</v>
      </c>
      <c r="C38" s="32">
        <v>4</v>
      </c>
      <c r="D38" s="7">
        <v>145.55181252840885</v>
      </c>
      <c r="E38" s="7">
        <v>257</v>
      </c>
      <c r="F38" s="7">
        <v>681.37565893278895</v>
      </c>
      <c r="G38" s="7">
        <v>875.75131786557847</v>
      </c>
      <c r="H38" s="22">
        <f t="shared" si="24"/>
        <v>730.19950533716963</v>
      </c>
      <c r="I38" s="32">
        <v>6</v>
      </c>
      <c r="J38" s="7">
        <f t="shared" si="17"/>
        <v>299.09522860566364</v>
      </c>
      <c r="K38" s="7">
        <v>670.72145703822889</v>
      </c>
      <c r="L38" s="7">
        <v>1604.2718923840978</v>
      </c>
      <c r="M38" s="7">
        <v>2149.0031948013193</v>
      </c>
      <c r="N38" s="22">
        <f t="shared" si="18"/>
        <v>1849.9079661956557</v>
      </c>
      <c r="P38" s="4">
        <v>1.5</v>
      </c>
      <c r="Q38" s="4">
        <f t="shared" si="19"/>
        <v>2.0549055584401339</v>
      </c>
      <c r="R38" s="4">
        <f t="shared" si="20"/>
        <v>2.6098111168802682</v>
      </c>
      <c r="S38" s="4">
        <f t="shared" si="21"/>
        <v>2.3544602325489641</v>
      </c>
      <c r="T38" s="4">
        <f t="shared" si="22"/>
        <v>2.4538966153530537</v>
      </c>
      <c r="V38" s="32">
        <v>26.918518518518518</v>
      </c>
      <c r="W38" s="7">
        <v>26.734259259259257</v>
      </c>
      <c r="X38" s="7">
        <v>26.549999999999997</v>
      </c>
      <c r="Y38" s="7">
        <v>26.645999999999997</v>
      </c>
      <c r="Z38" s="7">
        <v>26.874999999999996</v>
      </c>
      <c r="AA38" s="22">
        <f t="shared" si="23"/>
        <v>0.14074074074073906</v>
      </c>
    </row>
    <row r="39" spans="1:27" x14ac:dyDescent="0.25">
      <c r="A39" s="11" t="s">
        <v>42</v>
      </c>
      <c r="B39" s="12" t="s">
        <v>1</v>
      </c>
      <c r="C39" s="32">
        <v>369</v>
      </c>
      <c r="D39" s="7">
        <v>371.28571492506001</v>
      </c>
      <c r="E39" s="7">
        <v>373.57142985012001</v>
      </c>
      <c r="F39" s="7">
        <v>428.32976562726577</v>
      </c>
      <c r="G39" s="7">
        <v>483.08810140441153</v>
      </c>
      <c r="H39" s="22">
        <f t="shared" si="24"/>
        <v>111.80238647935153</v>
      </c>
      <c r="I39" s="32">
        <v>1000</v>
      </c>
      <c r="J39" s="7">
        <f t="shared" si="17"/>
        <v>941.33766977968162</v>
      </c>
      <c r="K39" s="7">
        <v>933.92762899083266</v>
      </c>
      <c r="L39" s="7">
        <v>1072.0748271404027</v>
      </c>
      <c r="M39" s="7">
        <v>1213.6633804127559</v>
      </c>
      <c r="N39" s="22">
        <f t="shared" si="18"/>
        <v>272.32571063307432</v>
      </c>
      <c r="P39" s="4">
        <v>2.5706940874035991</v>
      </c>
      <c r="Q39" s="4">
        <f t="shared" si="19"/>
        <v>2.535345778034257</v>
      </c>
      <c r="R39" s="4">
        <f t="shared" si="20"/>
        <v>2.4999974686649145</v>
      </c>
      <c r="S39" s="4">
        <f t="shared" si="21"/>
        <v>2.5029192766241848</v>
      </c>
      <c r="T39" s="4">
        <f t="shared" si="22"/>
        <v>2.5123023665547746</v>
      </c>
      <c r="V39" s="32">
        <v>1321.4275819974473</v>
      </c>
      <c r="W39" s="7">
        <v>1434.2637909987238</v>
      </c>
      <c r="X39" s="7">
        <v>1547.1000000000001</v>
      </c>
      <c r="Y39" s="7">
        <v>1609.7280000000001</v>
      </c>
      <c r="Z39" s="7">
        <v>1703.75</v>
      </c>
      <c r="AA39" s="22">
        <f t="shared" si="23"/>
        <v>269.48620900127617</v>
      </c>
    </row>
    <row r="40" spans="1:27" x14ac:dyDescent="0.25">
      <c r="A40" s="11" t="s">
        <v>43</v>
      </c>
      <c r="B40" s="12" t="s">
        <v>1</v>
      </c>
      <c r="C40" s="32">
        <v>27</v>
      </c>
      <c r="D40" s="7">
        <v>28.001452513966456</v>
      </c>
      <c r="E40" s="7">
        <v>7.0029050279329113</v>
      </c>
      <c r="F40" s="7">
        <v>110.90145251396643</v>
      </c>
      <c r="G40" s="7">
        <v>214.79999999999995</v>
      </c>
      <c r="H40" s="22">
        <f t="shared" si="24"/>
        <v>186.7985474860335</v>
      </c>
      <c r="I40" s="32">
        <v>66</v>
      </c>
      <c r="J40" s="7">
        <f t="shared" si="17"/>
        <v>61.769968568353264</v>
      </c>
      <c r="K40" s="7">
        <v>13.777986629665753</v>
      </c>
      <c r="L40" s="7">
        <v>224.61049926673161</v>
      </c>
      <c r="M40" s="7">
        <v>435.66465193331572</v>
      </c>
      <c r="N40" s="22">
        <f t="shared" si="18"/>
        <v>373.89468336496248</v>
      </c>
      <c r="P40" s="4">
        <v>2.4444444444444446</v>
      </c>
      <c r="Q40" s="4">
        <f t="shared" si="19"/>
        <v>2.2059558709514757</v>
      </c>
      <c r="R40" s="4">
        <f t="shared" si="20"/>
        <v>1.9674672974585066</v>
      </c>
      <c r="S40" s="4">
        <f t="shared" si="21"/>
        <v>2.0253161178249237</v>
      </c>
      <c r="T40" s="4">
        <f t="shared" si="22"/>
        <v>2.0282339475480251</v>
      </c>
      <c r="V40" s="32">
        <v>1450.0338759517001</v>
      </c>
      <c r="W40" s="7">
        <v>1618.7388944975908</v>
      </c>
      <c r="X40" s="7">
        <v>1787.4439130434814</v>
      </c>
      <c r="Y40" s="7">
        <v>1875.6439130434815</v>
      </c>
      <c r="Z40" s="7">
        <v>1965.29391304348</v>
      </c>
      <c r="AA40" s="22">
        <f t="shared" si="23"/>
        <v>346.5550185458892</v>
      </c>
    </row>
    <row r="41" spans="1:27" x14ac:dyDescent="0.25">
      <c r="A41" s="11" t="s">
        <v>44</v>
      </c>
      <c r="B41" s="12" t="s">
        <v>1</v>
      </c>
      <c r="C41" s="32">
        <v>244</v>
      </c>
      <c r="D41" s="7">
        <v>244.87669179656285</v>
      </c>
      <c r="E41" s="7">
        <v>245.75338359312573</v>
      </c>
      <c r="F41" s="7">
        <v>259.35436697370807</v>
      </c>
      <c r="G41" s="7">
        <v>272.95535035429043</v>
      </c>
      <c r="H41" s="22">
        <f t="shared" si="24"/>
        <v>28.078658557727579</v>
      </c>
      <c r="I41" s="32">
        <v>736</v>
      </c>
      <c r="J41" s="7">
        <f t="shared" si="17"/>
        <v>729.66952290438644</v>
      </c>
      <c r="K41" s="7">
        <v>723.27478291294244</v>
      </c>
      <c r="L41" s="7">
        <v>757.12637134130341</v>
      </c>
      <c r="M41" s="7">
        <v>796.7967874051368</v>
      </c>
      <c r="N41" s="22">
        <f t="shared" si="18"/>
        <v>67.127264500750357</v>
      </c>
      <c r="P41" s="4">
        <v>3.0163934426229506</v>
      </c>
      <c r="Q41" s="4">
        <f t="shared" si="19"/>
        <v>2.9797426514997873</v>
      </c>
      <c r="R41" s="4">
        <f t="shared" si="20"/>
        <v>2.9430918603766236</v>
      </c>
      <c r="S41" s="4">
        <f t="shared" si="21"/>
        <v>2.91927365702717</v>
      </c>
      <c r="T41" s="4">
        <f t="shared" si="22"/>
        <v>2.9191469827241376</v>
      </c>
      <c r="V41" s="32">
        <v>140.23863636363637</v>
      </c>
      <c r="W41" s="7">
        <v>165.6693181818182</v>
      </c>
      <c r="X41" s="7">
        <v>191.1</v>
      </c>
      <c r="Y41" s="7">
        <v>213.71600000000001</v>
      </c>
      <c r="Z41" s="7">
        <v>224.25</v>
      </c>
      <c r="AA41" s="22">
        <f t="shared" si="23"/>
        <v>58.580681818181802</v>
      </c>
    </row>
    <row r="42" spans="1:27" x14ac:dyDescent="0.25">
      <c r="A42" s="11" t="s">
        <v>45</v>
      </c>
      <c r="B42" s="12" t="s">
        <v>1</v>
      </c>
      <c r="C42" s="32">
        <v>174</v>
      </c>
      <c r="D42" s="7">
        <v>178.86566264127447</v>
      </c>
      <c r="E42" s="7">
        <v>177.73132528254894</v>
      </c>
      <c r="F42" s="7">
        <v>193.21900806079969</v>
      </c>
      <c r="G42" s="7">
        <v>208.70669083905048</v>
      </c>
      <c r="H42" s="22">
        <f t="shared" si="24"/>
        <v>29.841028197776012</v>
      </c>
      <c r="I42" s="32">
        <v>532</v>
      </c>
      <c r="J42" s="7">
        <f t="shared" si="17"/>
        <v>538.38178115891981</v>
      </c>
      <c r="K42" s="7">
        <v>526.5264805909261</v>
      </c>
      <c r="L42" s="7">
        <v>565.75335325480296</v>
      </c>
      <c r="M42" s="7">
        <v>608.77167454628159</v>
      </c>
      <c r="N42" s="22">
        <f t="shared" si="18"/>
        <v>70.389893387361781</v>
      </c>
      <c r="P42" s="4">
        <v>3.0574712643678161</v>
      </c>
      <c r="Q42" s="4">
        <f t="shared" si="19"/>
        <v>3.0099784005981958</v>
      </c>
      <c r="R42" s="4">
        <f t="shared" si="20"/>
        <v>2.962485536828575</v>
      </c>
      <c r="S42" s="4">
        <f t="shared" si="21"/>
        <v>2.9280419091934209</v>
      </c>
      <c r="T42" s="4">
        <f t="shared" si="22"/>
        <v>2.9168766564161159</v>
      </c>
      <c r="V42" s="32">
        <v>24.660000000000004</v>
      </c>
      <c r="W42" s="7">
        <v>25.882883207500004</v>
      </c>
      <c r="X42" s="7">
        <v>27.105766415000005</v>
      </c>
      <c r="Y42" s="7">
        <v>32.125336599600004</v>
      </c>
      <c r="Z42" s="7">
        <v>33.708785175000003</v>
      </c>
      <c r="AA42" s="22">
        <f t="shared" si="23"/>
        <v>7.8259019674999983</v>
      </c>
    </row>
    <row r="43" spans="1:27" x14ac:dyDescent="0.25">
      <c r="A43" s="11" t="s">
        <v>46</v>
      </c>
      <c r="B43" s="12" t="s">
        <v>1</v>
      </c>
      <c r="C43" s="32">
        <v>295</v>
      </c>
      <c r="D43" s="7">
        <v>307.5907021188201</v>
      </c>
      <c r="E43" s="7">
        <v>320.18140423764015</v>
      </c>
      <c r="F43" s="7">
        <v>328.58070211882006</v>
      </c>
      <c r="G43" s="7">
        <v>336.97999999999996</v>
      </c>
      <c r="H43" s="22">
        <f t="shared" si="24"/>
        <v>29.389297881179857</v>
      </c>
      <c r="I43" s="32">
        <v>825</v>
      </c>
      <c r="J43" s="7">
        <f t="shared" si="17"/>
        <v>854.01414277647734</v>
      </c>
      <c r="K43" s="7">
        <v>882.52094655621841</v>
      </c>
      <c r="L43" s="7">
        <v>903.84205632383123</v>
      </c>
      <c r="M43" s="7">
        <v>933.30224793544028</v>
      </c>
      <c r="N43" s="22">
        <f t="shared" si="18"/>
        <v>79.288105158962935</v>
      </c>
      <c r="P43" s="4">
        <v>2.7966101694915255</v>
      </c>
      <c r="Q43" s="4">
        <f t="shared" si="19"/>
        <v>2.77646280233327</v>
      </c>
      <c r="R43" s="4">
        <f t="shared" si="20"/>
        <v>2.7563154351750145</v>
      </c>
      <c r="S43" s="4">
        <f t="shared" si="21"/>
        <v>2.7507460130661827</v>
      </c>
      <c r="T43" s="4">
        <f t="shared" si="22"/>
        <v>2.7696072405942203</v>
      </c>
      <c r="V43" s="32">
        <v>110.08897637795276</v>
      </c>
      <c r="W43" s="7">
        <v>123.29448818897637</v>
      </c>
      <c r="X43" s="7">
        <v>136.5</v>
      </c>
      <c r="Y43" s="7">
        <v>148.69287447800002</v>
      </c>
      <c r="Z43" s="7">
        <v>180.375</v>
      </c>
      <c r="AA43" s="22">
        <f t="shared" si="23"/>
        <v>57.080511811023626</v>
      </c>
    </row>
    <row r="44" spans="1:27" x14ac:dyDescent="0.25">
      <c r="A44" s="11" t="s">
        <v>47</v>
      </c>
      <c r="B44" s="12" t="s">
        <v>1</v>
      </c>
      <c r="C44" s="32">
        <v>144</v>
      </c>
      <c r="D44" s="7">
        <v>144.5106650321307</v>
      </c>
      <c r="E44" s="7">
        <v>145.02133006426143</v>
      </c>
      <c r="F44" s="7">
        <v>173.70069341881586</v>
      </c>
      <c r="G44" s="7">
        <v>202.38005677337028</v>
      </c>
      <c r="H44" s="22">
        <f t="shared" si="24"/>
        <v>57.869391741239582</v>
      </c>
      <c r="I44" s="32">
        <v>453</v>
      </c>
      <c r="J44" s="7">
        <f t="shared" si="17"/>
        <v>391.91292972422946</v>
      </c>
      <c r="K44" s="7">
        <v>386.01849614387061</v>
      </c>
      <c r="L44" s="7">
        <v>459.101433405183</v>
      </c>
      <c r="M44" s="7">
        <v>533.76758910145918</v>
      </c>
      <c r="N44" s="22">
        <f t="shared" si="18"/>
        <v>141.85465937722972</v>
      </c>
      <c r="P44" s="4">
        <v>2.7621951219512195</v>
      </c>
      <c r="Q44" s="4">
        <f t="shared" si="19"/>
        <v>2.7120000426064816</v>
      </c>
      <c r="R44" s="4">
        <f t="shared" si="20"/>
        <v>2.6618049632617438</v>
      </c>
      <c r="S44" s="4">
        <f t="shared" si="21"/>
        <v>2.6430604528343902</v>
      </c>
      <c r="T44" s="4">
        <f t="shared" si="22"/>
        <v>2.6374515236903213</v>
      </c>
      <c r="V44" s="32">
        <v>5.2555555555555555</v>
      </c>
      <c r="W44" s="7">
        <v>11.727777777777778</v>
      </c>
      <c r="X44" s="7">
        <v>18.2</v>
      </c>
      <c r="Y44" s="7">
        <v>18.584</v>
      </c>
      <c r="Z44" s="7">
        <v>24.375</v>
      </c>
      <c r="AA44" s="22">
        <f t="shared" si="23"/>
        <v>12.647222222222222</v>
      </c>
    </row>
    <row r="45" spans="1:27" x14ac:dyDescent="0.25">
      <c r="A45" s="5" t="s">
        <v>48</v>
      </c>
      <c r="B45" s="6" t="s">
        <v>1</v>
      </c>
      <c r="C45" s="32">
        <v>205</v>
      </c>
      <c r="D45" s="7">
        <v>207.80152335815842</v>
      </c>
      <c r="E45" s="7">
        <v>210.60304671631684</v>
      </c>
      <c r="F45" s="7">
        <v>253.00152335815841</v>
      </c>
      <c r="G45" s="7">
        <v>295.39999999999998</v>
      </c>
      <c r="H45" s="22">
        <f t="shared" si="24"/>
        <v>87.598476641841557</v>
      </c>
      <c r="I45" s="32">
        <v>661</v>
      </c>
      <c r="J45" s="7">
        <f t="shared" si="17"/>
        <v>594.71461210306052</v>
      </c>
      <c r="K45" s="7">
        <v>586.75983343134646</v>
      </c>
      <c r="L45" s="7">
        <v>691.73216857223133</v>
      </c>
      <c r="M45" s="7">
        <v>798.79606364156086</v>
      </c>
      <c r="N45" s="22">
        <f t="shared" si="18"/>
        <v>204.08145153850035</v>
      </c>
      <c r="P45" s="4">
        <v>2.9377777777777778</v>
      </c>
      <c r="Q45" s="4">
        <f t="shared" si="19"/>
        <v>2.8619357668424503</v>
      </c>
      <c r="R45" s="4">
        <f t="shared" si="20"/>
        <v>2.7860937559071228</v>
      </c>
      <c r="S45" s="4">
        <f t="shared" si="21"/>
        <v>2.7341027808476452</v>
      </c>
      <c r="T45" s="4">
        <f t="shared" si="22"/>
        <v>2.7041166677100912</v>
      </c>
      <c r="V45" s="32">
        <v>404.52881944444442</v>
      </c>
      <c r="W45" s="7">
        <v>447.01440972222224</v>
      </c>
      <c r="X45" s="7">
        <v>489.5</v>
      </c>
      <c r="Y45" s="7">
        <v>517.68399999999997</v>
      </c>
      <c r="Z45" s="7">
        <v>570.75</v>
      </c>
      <c r="AA45" s="22">
        <f t="shared" si="23"/>
        <v>123.73559027777776</v>
      </c>
    </row>
    <row r="46" spans="1:27" x14ac:dyDescent="0.25">
      <c r="A46" s="5" t="s">
        <v>49</v>
      </c>
      <c r="B46" s="6" t="s">
        <v>1</v>
      </c>
      <c r="C46" s="32">
        <v>340</v>
      </c>
      <c r="D46" s="7">
        <v>378.01632483930962</v>
      </c>
      <c r="E46" s="7">
        <v>446.03264967861918</v>
      </c>
      <c r="F46" s="7">
        <v>529.50632483930963</v>
      </c>
      <c r="G46" s="7">
        <v>612.98</v>
      </c>
      <c r="H46" s="22">
        <f t="shared" si="24"/>
        <v>234.9636751606904</v>
      </c>
      <c r="I46" s="32">
        <v>921</v>
      </c>
      <c r="J46" s="7">
        <f t="shared" si="17"/>
        <v>1002.297550060733</v>
      </c>
      <c r="K46" s="7">
        <v>1157.057351511965</v>
      </c>
      <c r="L46" s="7">
        <v>1362.230123995668</v>
      </c>
      <c r="M46" s="7">
        <v>1571.0659688478975</v>
      </c>
      <c r="N46" s="22">
        <f t="shared" si="18"/>
        <v>568.76841878716448</v>
      </c>
      <c r="P46" s="4">
        <v>2.7088235294117649</v>
      </c>
      <c r="Q46" s="4">
        <f t="shared" si="19"/>
        <v>2.6514663103155613</v>
      </c>
      <c r="R46" s="4">
        <f t="shared" si="20"/>
        <v>2.5941090912193578</v>
      </c>
      <c r="S46" s="4">
        <f t="shared" si="21"/>
        <v>2.5726418365428718</v>
      </c>
      <c r="T46" s="4">
        <f t="shared" si="22"/>
        <v>2.5629971105874536</v>
      </c>
      <c r="V46" s="32">
        <v>392.9548513902206</v>
      </c>
      <c r="W46" s="7">
        <v>396.67742569511029</v>
      </c>
      <c r="X46" s="7">
        <v>400.40000000000003</v>
      </c>
      <c r="Y46" s="7">
        <v>422.786</v>
      </c>
      <c r="Z46" s="7">
        <v>453.375</v>
      </c>
      <c r="AA46" s="22">
        <f t="shared" si="23"/>
        <v>56.697574304889713</v>
      </c>
    </row>
    <row r="47" spans="1:27" ht="15.75" thickBot="1" x14ac:dyDescent="0.3">
      <c r="A47" s="15" t="s">
        <v>50</v>
      </c>
      <c r="B47" s="16" t="s">
        <v>1</v>
      </c>
      <c r="C47" s="35">
        <v>274</v>
      </c>
      <c r="D47" s="36">
        <v>296.36245487758333</v>
      </c>
      <c r="E47" s="36">
        <v>318.72490975516661</v>
      </c>
      <c r="F47" s="36">
        <v>342.75245487758332</v>
      </c>
      <c r="G47" s="36">
        <v>366.78</v>
      </c>
      <c r="H47" s="22">
        <f t="shared" si="24"/>
        <v>70.417545122416641</v>
      </c>
      <c r="I47" s="32">
        <v>815</v>
      </c>
      <c r="J47" s="7">
        <f t="shared" si="17"/>
        <v>869.90447001543987</v>
      </c>
      <c r="K47" s="7">
        <v>923.05660145969978</v>
      </c>
      <c r="L47" s="7">
        <v>984.06860232591282</v>
      </c>
      <c r="M47" s="7">
        <v>1052.096913182562</v>
      </c>
      <c r="N47" s="22">
        <f t="shared" si="18"/>
        <v>182.19244316712218</v>
      </c>
      <c r="P47" s="4">
        <v>2.9744525547445257</v>
      </c>
      <c r="Q47" s="4">
        <f t="shared" si="19"/>
        <v>2.9352721834308131</v>
      </c>
      <c r="R47" s="4">
        <f t="shared" si="20"/>
        <v>2.8960918121171004</v>
      </c>
      <c r="S47" s="4">
        <f t="shared" si="21"/>
        <v>2.8710767445192493</v>
      </c>
      <c r="T47" s="4">
        <f t="shared" si="22"/>
        <v>2.8684686002032884</v>
      </c>
      <c r="V47" s="35">
        <v>69.533333333333317</v>
      </c>
      <c r="W47" s="7">
        <v>75.716666666666669</v>
      </c>
      <c r="X47" s="7">
        <v>81.900000000000006</v>
      </c>
      <c r="Y47" s="7">
        <v>102.212</v>
      </c>
      <c r="Z47" s="7">
        <v>107.25</v>
      </c>
      <c r="AA47" s="22">
        <f t="shared" si="23"/>
        <v>31.533333333333331</v>
      </c>
    </row>
    <row r="48" spans="1:27" ht="15.75" thickBot="1" x14ac:dyDescent="0.3">
      <c r="A48" s="57"/>
      <c r="B48" s="57" t="s">
        <v>10</v>
      </c>
      <c r="C48" s="58">
        <f>SUM(C19:C47)</f>
        <v>9774</v>
      </c>
      <c r="D48" s="58">
        <f t="shared" ref="D48:G48" si="25">SUM(D19:D47)</f>
        <v>10585.858879510699</v>
      </c>
      <c r="E48" s="58">
        <f t="shared" si="25"/>
        <v>11295.521300168992</v>
      </c>
      <c r="F48" s="58">
        <f t="shared" si="25"/>
        <v>13742.3395136864</v>
      </c>
      <c r="G48" s="58">
        <f t="shared" si="25"/>
        <v>15438.157727203812</v>
      </c>
      <c r="H48" s="58">
        <f t="shared" ref="H48" si="26">SUM(H19:H47)</f>
        <v>4852.2988476931114</v>
      </c>
      <c r="I48" s="59">
        <f>SUM(I19:I47)</f>
        <v>26070</v>
      </c>
      <c r="J48" s="59">
        <f t="shared" ref="J48:N48" si="27">SUM(J19:J47)</f>
        <v>27820.364542140425</v>
      </c>
      <c r="K48" s="59">
        <f t="shared" si="27"/>
        <v>28470.82648208526</v>
      </c>
      <c r="L48" s="59">
        <f t="shared" si="27"/>
        <v>34255.959099816122</v>
      </c>
      <c r="M48" s="59">
        <f t="shared" si="27"/>
        <v>39057.417858129054</v>
      </c>
      <c r="N48" s="59">
        <f t="shared" si="27"/>
        <v>11237.053315988631</v>
      </c>
      <c r="O48" s="54"/>
      <c r="P48" s="55">
        <v>2.764898627892689</v>
      </c>
      <c r="Q48" s="55"/>
      <c r="R48" s="55"/>
      <c r="S48" s="55"/>
      <c r="T48" s="55"/>
      <c r="U48" s="54"/>
      <c r="V48" s="60">
        <v>19422.8816775698</v>
      </c>
      <c r="W48" s="60">
        <v>21240.626761888027</v>
      </c>
      <c r="X48" s="61">
        <v>23058.371846206235</v>
      </c>
      <c r="Y48" s="61">
        <v>24737.992290868846</v>
      </c>
      <c r="Z48" s="61">
        <v>26312.174864966233</v>
      </c>
      <c r="AA48" s="61">
        <f t="shared" ref="AA48" si="28">SUM(AA19:AA47)</f>
        <v>5071.5481030782075</v>
      </c>
    </row>
    <row r="49" spans="1:27" ht="15.75" thickBot="1" x14ac:dyDescent="0.3">
      <c r="A49" s="8"/>
      <c r="B49" s="9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V49" s="10"/>
      <c r="W49" s="30"/>
      <c r="X49" s="31"/>
      <c r="Y49" s="31"/>
      <c r="Z49" s="30"/>
      <c r="AA49" s="10"/>
    </row>
    <row r="50" spans="1:27" ht="27" thickTop="1" x14ac:dyDescent="0.25">
      <c r="A50" s="2" t="s">
        <v>0</v>
      </c>
      <c r="B50" s="1" t="s">
        <v>11</v>
      </c>
      <c r="C50" s="1" t="s">
        <v>104</v>
      </c>
      <c r="D50" s="1" t="s">
        <v>108</v>
      </c>
      <c r="E50" s="1" t="s">
        <v>107</v>
      </c>
      <c r="F50" s="1" t="s">
        <v>106</v>
      </c>
      <c r="G50" s="1" t="s">
        <v>105</v>
      </c>
      <c r="H50" s="3" t="s">
        <v>109</v>
      </c>
      <c r="I50" s="1" t="s">
        <v>112</v>
      </c>
      <c r="J50" s="1" t="s">
        <v>113</v>
      </c>
      <c r="K50" s="1" t="s">
        <v>114</v>
      </c>
      <c r="L50" s="1" t="s">
        <v>115</v>
      </c>
      <c r="M50" s="1" t="s">
        <v>116</v>
      </c>
      <c r="N50" s="3" t="s">
        <v>121</v>
      </c>
      <c r="V50" s="1" t="s">
        <v>101</v>
      </c>
      <c r="W50" s="1" t="s">
        <v>110</v>
      </c>
      <c r="X50" s="1" t="s">
        <v>100</v>
      </c>
      <c r="Y50" s="1" t="s">
        <v>102</v>
      </c>
      <c r="Z50" s="1" t="s">
        <v>103</v>
      </c>
      <c r="AA50" s="3" t="s">
        <v>111</v>
      </c>
    </row>
    <row r="51" spans="1:27" x14ac:dyDescent="0.25">
      <c r="A51" s="5" t="s">
        <v>51</v>
      </c>
      <c r="B51" s="6" t="s">
        <v>3</v>
      </c>
      <c r="C51" s="32">
        <v>133</v>
      </c>
      <c r="D51" s="7">
        <v>132.94946373056993</v>
      </c>
      <c r="E51" s="7">
        <v>132.89892746113986</v>
      </c>
      <c r="F51" s="7">
        <v>137.78708873056991</v>
      </c>
      <c r="G51" s="7">
        <v>142.67524999999998</v>
      </c>
      <c r="H51" s="22">
        <f t="shared" ref="H51:H63" si="29">SUM(G51-D51)</f>
        <v>9.7257862694300456</v>
      </c>
      <c r="I51" s="32">
        <v>383</v>
      </c>
      <c r="J51" s="7">
        <f t="shared" ref="J51:J63" si="30">SUM(D51*Q51)</f>
        <v>381.58172396343298</v>
      </c>
      <c r="K51" s="7">
        <v>380.16441551067351</v>
      </c>
      <c r="L51" s="7">
        <v>392.97846139652637</v>
      </c>
      <c r="M51" s="7">
        <v>405.04614661598299</v>
      </c>
      <c r="N51" s="22">
        <f t="shared" ref="N51:N63" si="31">SUM(M51-J51)</f>
        <v>23.464422652550013</v>
      </c>
      <c r="P51" s="4">
        <v>2.8796992481203008</v>
      </c>
      <c r="Q51" s="4">
        <f t="shared" ref="Q51:Q63" si="32">SUM(P51+R51)/2</f>
        <v>2.8701260859293969</v>
      </c>
      <c r="R51" s="4">
        <f t="shared" ref="R51:R63" si="33">SUM(K51/E51)</f>
        <v>2.860552923738493</v>
      </c>
      <c r="S51" s="4">
        <f t="shared" ref="S51:S63" si="34">SUM(L51/F51)</f>
        <v>2.8520702847925028</v>
      </c>
      <c r="T51" s="4">
        <f t="shared" ref="T51:T63" si="35">SUM(M51/G51)</f>
        <v>2.8389377037431722</v>
      </c>
      <c r="V51" s="32">
        <v>147.98141911330046</v>
      </c>
      <c r="W51" s="7">
        <v>148.66094128078817</v>
      </c>
      <c r="X51" s="7">
        <v>161.34046344827584</v>
      </c>
      <c r="Y51" s="7">
        <v>173.48546344827585</v>
      </c>
      <c r="Z51" s="7">
        <v>183.29046344827583</v>
      </c>
      <c r="AA51" s="22">
        <f t="shared" ref="AA51:AA63" si="36">SUM(Z51-W51)</f>
        <v>34.629522167487664</v>
      </c>
    </row>
    <row r="52" spans="1:27" x14ac:dyDescent="0.25">
      <c r="A52" s="5" t="s">
        <v>52</v>
      </c>
      <c r="B52" s="6" t="s">
        <v>3</v>
      </c>
      <c r="C52" s="32">
        <v>240</v>
      </c>
      <c r="D52" s="7">
        <v>244.16538860103628</v>
      </c>
      <c r="E52" s="7">
        <v>292</v>
      </c>
      <c r="F52" s="7">
        <v>439.36</v>
      </c>
      <c r="G52" s="7">
        <v>586.72</v>
      </c>
      <c r="H52" s="22">
        <f t="shared" si="29"/>
        <v>342.55461139896374</v>
      </c>
      <c r="I52" s="32">
        <v>637</v>
      </c>
      <c r="J52" s="7">
        <f t="shared" si="30"/>
        <v>685.77411900493109</v>
      </c>
      <c r="K52" s="7">
        <v>865.23254225491269</v>
      </c>
      <c r="L52" s="7">
        <v>1151.4105294777612</v>
      </c>
      <c r="M52" s="7">
        <v>1420.6449367588339</v>
      </c>
      <c r="N52" s="22">
        <f t="shared" si="31"/>
        <v>734.87081775390277</v>
      </c>
      <c r="P52" s="4">
        <v>2.6541666666666668</v>
      </c>
      <c r="Q52" s="4">
        <f t="shared" si="32"/>
        <v>2.8086459056876358</v>
      </c>
      <c r="R52" s="4">
        <f t="shared" si="33"/>
        <v>2.9631251447086049</v>
      </c>
      <c r="S52" s="4">
        <f t="shared" si="34"/>
        <v>2.6206539727734914</v>
      </c>
      <c r="T52" s="4">
        <f t="shared" si="35"/>
        <v>2.4213337482254462</v>
      </c>
      <c r="V52" s="32">
        <v>82.028184837540991</v>
      </c>
      <c r="W52" s="7">
        <v>91.669990072029179</v>
      </c>
      <c r="X52" s="7">
        <v>105.31179530651737</v>
      </c>
      <c r="Y52" s="7">
        <v>111.59679530651738</v>
      </c>
      <c r="Z52" s="7">
        <v>136.56179530651735</v>
      </c>
      <c r="AA52" s="22">
        <f t="shared" si="36"/>
        <v>44.891805234488174</v>
      </c>
    </row>
    <row r="53" spans="1:27" x14ac:dyDescent="0.25">
      <c r="A53" s="5" t="s">
        <v>53</v>
      </c>
      <c r="B53" s="6" t="s">
        <v>3</v>
      </c>
      <c r="C53" s="32">
        <v>135</v>
      </c>
      <c r="D53" s="7">
        <v>135.786254677871</v>
      </c>
      <c r="E53" s="7">
        <v>139.45378085737923</v>
      </c>
      <c r="F53" s="7">
        <v>146.17863778092305</v>
      </c>
      <c r="G53" s="7">
        <v>152.90349470446685</v>
      </c>
      <c r="H53" s="22">
        <f t="shared" si="29"/>
        <v>17.117240026595852</v>
      </c>
      <c r="I53" s="32">
        <v>362</v>
      </c>
      <c r="J53" s="7">
        <f t="shared" si="30"/>
        <v>363.0131428095018</v>
      </c>
      <c r="K53" s="7">
        <v>371.69320090131373</v>
      </c>
      <c r="L53" s="7">
        <v>389.29258324771649</v>
      </c>
      <c r="M53" s="7">
        <v>405.8511937028627</v>
      </c>
      <c r="N53" s="22">
        <f t="shared" si="31"/>
        <v>42.838050893360901</v>
      </c>
      <c r="P53" s="4">
        <v>2.6814814814814816</v>
      </c>
      <c r="Q53" s="4">
        <f t="shared" si="32"/>
        <v>2.6734159777120787</v>
      </c>
      <c r="R53" s="4">
        <f t="shared" si="33"/>
        <v>2.6653504739426754</v>
      </c>
      <c r="S53" s="4">
        <f t="shared" si="34"/>
        <v>2.6631290943560897</v>
      </c>
      <c r="T53" s="4">
        <f t="shared" si="35"/>
        <v>2.6542963879752732</v>
      </c>
      <c r="V53" s="32">
        <v>55.033800000000014</v>
      </c>
      <c r="W53" s="7">
        <v>55.277300000000004</v>
      </c>
      <c r="X53" s="7">
        <v>55.520799999999994</v>
      </c>
      <c r="Y53" s="7">
        <v>60.870799999999996</v>
      </c>
      <c r="Z53" s="7">
        <v>63.520799999999994</v>
      </c>
      <c r="AA53" s="22">
        <f t="shared" si="36"/>
        <v>8.2434999999999903</v>
      </c>
    </row>
    <row r="54" spans="1:27" x14ac:dyDescent="0.25">
      <c r="A54" s="5" t="s">
        <v>54</v>
      </c>
      <c r="B54" s="6" t="s">
        <v>3</v>
      </c>
      <c r="C54" s="32">
        <v>406</v>
      </c>
      <c r="D54" s="7">
        <v>406.27005181347147</v>
      </c>
      <c r="E54" s="7">
        <v>406.54010362694299</v>
      </c>
      <c r="F54" s="7">
        <v>422.32505181347153</v>
      </c>
      <c r="G54" s="7">
        <v>438.11</v>
      </c>
      <c r="H54" s="22">
        <f t="shared" si="29"/>
        <v>31.839948186528545</v>
      </c>
      <c r="I54" s="32">
        <v>1086</v>
      </c>
      <c r="J54" s="7">
        <f t="shared" si="30"/>
        <v>1084.1750407408122</v>
      </c>
      <c r="K54" s="7">
        <v>1082.3466950300517</v>
      </c>
      <c r="L54" s="7">
        <v>1123.667415908237</v>
      </c>
      <c r="M54" s="7">
        <v>1162.5795648193391</v>
      </c>
      <c r="N54" s="22">
        <f t="shared" si="31"/>
        <v>78.404524078526947</v>
      </c>
      <c r="P54" s="4">
        <v>2.6748768472906406</v>
      </c>
      <c r="Q54" s="4">
        <f t="shared" si="32"/>
        <v>2.668606843899445</v>
      </c>
      <c r="R54" s="4">
        <f t="shared" si="33"/>
        <v>2.6623368405082495</v>
      </c>
      <c r="S54" s="4">
        <f t="shared" si="34"/>
        <v>2.6606695744976254</v>
      </c>
      <c r="T54" s="4">
        <f t="shared" si="35"/>
        <v>2.6536248084255987</v>
      </c>
      <c r="V54" s="32">
        <v>45.60311351351352</v>
      </c>
      <c r="W54" s="7">
        <v>45.866356756756758</v>
      </c>
      <c r="X54" s="7">
        <v>46.129600000000003</v>
      </c>
      <c r="Y54" s="7">
        <v>51.394600000000004</v>
      </c>
      <c r="Z54" s="7">
        <v>53.779600000000002</v>
      </c>
      <c r="AA54" s="22">
        <f t="shared" si="36"/>
        <v>7.9132432432432438</v>
      </c>
    </row>
    <row r="55" spans="1:27" x14ac:dyDescent="0.25">
      <c r="A55" s="5" t="s">
        <v>55</v>
      </c>
      <c r="B55" s="6" t="s">
        <v>3</v>
      </c>
      <c r="C55" s="32">
        <v>950</v>
      </c>
      <c r="D55" s="7">
        <v>959.4299623959173</v>
      </c>
      <c r="E55" s="7">
        <v>1108.8599247918346</v>
      </c>
      <c r="F55" s="7">
        <v>1252.4924623959173</v>
      </c>
      <c r="G55" s="7">
        <v>1396.125</v>
      </c>
      <c r="H55" s="22">
        <f t="shared" si="29"/>
        <v>436.6950376040827</v>
      </c>
      <c r="I55" s="32">
        <v>2707</v>
      </c>
      <c r="J55" s="7">
        <f t="shared" si="30"/>
        <v>2703.8081329231504</v>
      </c>
      <c r="K55" s="7">
        <v>3090.1782547927264</v>
      </c>
      <c r="L55" s="7">
        <v>3457.2877611765684</v>
      </c>
      <c r="M55" s="7">
        <v>3801.2341261543884</v>
      </c>
      <c r="N55" s="22">
        <f t="shared" si="31"/>
        <v>1097.425993231238</v>
      </c>
      <c r="P55" s="4">
        <v>2.8494736842105262</v>
      </c>
      <c r="Q55" s="4">
        <f t="shared" si="32"/>
        <v>2.8181401862530118</v>
      </c>
      <c r="R55" s="4">
        <f t="shared" si="33"/>
        <v>2.7868066882954969</v>
      </c>
      <c r="S55" s="4">
        <f t="shared" si="34"/>
        <v>2.7603262015350216</v>
      </c>
      <c r="T55" s="4">
        <f t="shared" si="35"/>
        <v>2.7227032867074139</v>
      </c>
      <c r="V55" s="32">
        <v>281.02959593717065</v>
      </c>
      <c r="W55" s="7">
        <v>290.51479796858541</v>
      </c>
      <c r="X55" s="7">
        <v>366.00000000000017</v>
      </c>
      <c r="Y55" s="7">
        <v>387.23500000000018</v>
      </c>
      <c r="Z55" s="7">
        <v>391.05</v>
      </c>
      <c r="AA55" s="22">
        <f t="shared" si="36"/>
        <v>100.5352020314146</v>
      </c>
    </row>
    <row r="56" spans="1:27" x14ac:dyDescent="0.25">
      <c r="A56" s="5" t="s">
        <v>56</v>
      </c>
      <c r="B56" s="6" t="s">
        <v>3</v>
      </c>
      <c r="C56" s="32">
        <v>166</v>
      </c>
      <c r="D56" s="7">
        <v>171.09943005181347</v>
      </c>
      <c r="E56" s="7">
        <v>176.19886010362694</v>
      </c>
      <c r="F56" s="7">
        <v>192.80193005181349</v>
      </c>
      <c r="G56" s="7">
        <v>209.405</v>
      </c>
      <c r="H56" s="22">
        <f t="shared" si="29"/>
        <v>38.30556994818653</v>
      </c>
      <c r="I56" s="32">
        <v>464</v>
      </c>
      <c r="J56" s="7">
        <f t="shared" si="30"/>
        <v>474.67648698895641</v>
      </c>
      <c r="K56" s="7">
        <v>485.13973652642483</v>
      </c>
      <c r="L56" s="7">
        <v>528.60600718728551</v>
      </c>
      <c r="M56" s="7">
        <v>569.51141262054784</v>
      </c>
      <c r="N56" s="22">
        <f t="shared" si="31"/>
        <v>94.834925631591432</v>
      </c>
      <c r="P56" s="4">
        <v>2.7951807228915664</v>
      </c>
      <c r="Q56" s="4">
        <f t="shared" si="32"/>
        <v>2.774272753832153</v>
      </c>
      <c r="R56" s="4">
        <f t="shared" si="33"/>
        <v>2.7533647847727396</v>
      </c>
      <c r="S56" s="4">
        <f t="shared" si="34"/>
        <v>2.7417049561963838</v>
      </c>
      <c r="T56" s="4">
        <f t="shared" si="35"/>
        <v>2.7196648247202684</v>
      </c>
      <c r="V56" s="32">
        <v>97.872311827957006</v>
      </c>
      <c r="W56" s="7">
        <v>102.9361559139785</v>
      </c>
      <c r="X56" s="7">
        <v>108</v>
      </c>
      <c r="Y56" s="7">
        <v>114.625</v>
      </c>
      <c r="Z56" s="7">
        <v>121.25</v>
      </c>
      <c r="AA56" s="22">
        <f t="shared" si="36"/>
        <v>18.313844086021504</v>
      </c>
    </row>
    <row r="57" spans="1:27" x14ac:dyDescent="0.25">
      <c r="A57" s="5" t="s">
        <v>57</v>
      </c>
      <c r="B57" s="6" t="s">
        <v>3</v>
      </c>
      <c r="C57" s="32">
        <v>169</v>
      </c>
      <c r="D57" s="7">
        <v>170.62086704448143</v>
      </c>
      <c r="E57" s="7">
        <v>172.24173408896286</v>
      </c>
      <c r="F57" s="7">
        <v>181.88096044134431</v>
      </c>
      <c r="G57" s="7">
        <v>191.52018679372574</v>
      </c>
      <c r="H57" s="22">
        <f t="shared" si="29"/>
        <v>20.899319749244313</v>
      </c>
      <c r="I57" s="32">
        <v>440</v>
      </c>
      <c r="J57" s="7">
        <f t="shared" si="30"/>
        <v>443.00099982312571</v>
      </c>
      <c r="K57" s="7">
        <v>445.97883892001164</v>
      </c>
      <c r="L57" s="7">
        <v>471.20072415549237</v>
      </c>
      <c r="M57" s="7">
        <v>494.9448981055624</v>
      </c>
      <c r="N57" s="22">
        <f t="shared" si="31"/>
        <v>51.943898282436692</v>
      </c>
      <c r="P57" s="4">
        <v>2.6035502958579881</v>
      </c>
      <c r="Q57" s="4">
        <f t="shared" si="32"/>
        <v>2.5964057474144346</v>
      </c>
      <c r="R57" s="4">
        <f t="shared" si="33"/>
        <v>2.5892611989708811</v>
      </c>
      <c r="S57" s="4">
        <f t="shared" si="34"/>
        <v>2.5907094564054285</v>
      </c>
      <c r="T57" s="4">
        <f t="shared" si="35"/>
        <v>2.5842962373393892</v>
      </c>
      <c r="V57" s="32">
        <v>23.140868817204304</v>
      </c>
      <c r="W57" s="7">
        <v>43.473126881720432</v>
      </c>
      <c r="X57" s="7">
        <v>153.80538494623656</v>
      </c>
      <c r="Y57" s="7">
        <v>174.69538494623657</v>
      </c>
      <c r="Z57" s="7">
        <v>143.105384946237</v>
      </c>
      <c r="AA57" s="22">
        <f t="shared" si="36"/>
        <v>99.632258064516563</v>
      </c>
    </row>
    <row r="58" spans="1:27" x14ac:dyDescent="0.25">
      <c r="A58" s="5" t="s">
        <v>58</v>
      </c>
      <c r="B58" s="6" t="s">
        <v>3</v>
      </c>
      <c r="C58" s="32">
        <v>104</v>
      </c>
      <c r="D58" s="7">
        <v>108.75025482860708</v>
      </c>
      <c r="E58" s="7">
        <v>113.50050965721417</v>
      </c>
      <c r="F58" s="7">
        <v>127.0666381872569</v>
      </c>
      <c r="G58" s="7">
        <v>140.63276671729963</v>
      </c>
      <c r="H58" s="22">
        <f t="shared" si="29"/>
        <v>31.882511888692548</v>
      </c>
      <c r="I58" s="32">
        <v>288</v>
      </c>
      <c r="J58" s="7">
        <f t="shared" si="30"/>
        <v>298.43112822181718</v>
      </c>
      <c r="K58" s="7">
        <v>308.62433596832022</v>
      </c>
      <c r="L58" s="7">
        <v>344.13440701029305</v>
      </c>
      <c r="M58" s="7">
        <v>377.54950803553817</v>
      </c>
      <c r="N58" s="22">
        <f t="shared" si="31"/>
        <v>79.118379813720992</v>
      </c>
      <c r="P58" s="4">
        <v>2.7692307692307692</v>
      </c>
      <c r="Q58" s="4">
        <f t="shared" si="32"/>
        <v>2.7441878521770042</v>
      </c>
      <c r="R58" s="4">
        <f t="shared" si="33"/>
        <v>2.7191449351232393</v>
      </c>
      <c r="S58" s="4">
        <f t="shared" si="34"/>
        <v>2.7082986684761852</v>
      </c>
      <c r="T58" s="4">
        <f t="shared" si="35"/>
        <v>2.6846482284920783</v>
      </c>
      <c r="V58" s="32">
        <v>85.365493827160506</v>
      </c>
      <c r="W58" s="7">
        <v>87.682746913580246</v>
      </c>
      <c r="X58" s="7">
        <v>89.999999999999986</v>
      </c>
      <c r="Y58" s="7">
        <v>100.86999999999999</v>
      </c>
      <c r="Z58" s="7">
        <v>116.39999999999998</v>
      </c>
      <c r="AA58" s="22">
        <f t="shared" si="36"/>
        <v>28.717253086419731</v>
      </c>
    </row>
    <row r="59" spans="1:27" x14ac:dyDescent="0.25">
      <c r="A59" s="11" t="s">
        <v>59</v>
      </c>
      <c r="B59" s="12" t="s">
        <v>3</v>
      </c>
      <c r="C59" s="32">
        <v>271</v>
      </c>
      <c r="D59" s="7">
        <v>271</v>
      </c>
      <c r="E59" s="7">
        <v>264.35129533678753</v>
      </c>
      <c r="F59" s="7">
        <v>267.75814766839375</v>
      </c>
      <c r="G59" s="7">
        <v>271.16499999999996</v>
      </c>
      <c r="H59" s="22">
        <f t="shared" si="29"/>
        <v>0.16499999999996362</v>
      </c>
      <c r="I59" s="32">
        <v>769</v>
      </c>
      <c r="J59" s="7">
        <f t="shared" si="30"/>
        <v>768.19027480131251</v>
      </c>
      <c r="K59" s="7">
        <v>748.55366163730571</v>
      </c>
      <c r="L59" s="7">
        <v>757.50699480653361</v>
      </c>
      <c r="M59" s="7">
        <v>765.95782600402879</v>
      </c>
      <c r="N59" s="22">
        <f t="shared" si="31"/>
        <v>-2.2324487972837233</v>
      </c>
      <c r="P59" s="4">
        <v>2.8376383763837638</v>
      </c>
      <c r="Q59" s="4">
        <f t="shared" si="32"/>
        <v>2.8346504605214484</v>
      </c>
      <c r="R59" s="4">
        <f t="shared" si="33"/>
        <v>2.8316625446591326</v>
      </c>
      <c r="S59" s="4">
        <f t="shared" si="34"/>
        <v>2.829071688024491</v>
      </c>
      <c r="T59" s="4">
        <f t="shared" si="35"/>
        <v>2.8246928106651996</v>
      </c>
      <c r="V59" s="32">
        <v>124.00617724836211</v>
      </c>
      <c r="W59" s="7">
        <v>133.93741905896366</v>
      </c>
      <c r="X59" s="7">
        <v>173.86866086956522</v>
      </c>
      <c r="Y59" s="7">
        <v>194.92866086956522</v>
      </c>
      <c r="Z59" s="7">
        <v>184.46866086956501</v>
      </c>
      <c r="AA59" s="22">
        <f t="shared" si="36"/>
        <v>50.531241810601358</v>
      </c>
    </row>
    <row r="60" spans="1:27" x14ac:dyDescent="0.25">
      <c r="A60" s="5" t="s">
        <v>60</v>
      </c>
      <c r="B60" s="6" t="s">
        <v>3</v>
      </c>
      <c r="C60" s="32">
        <v>114</v>
      </c>
      <c r="D60" s="7">
        <v>113.52279792746114</v>
      </c>
      <c r="E60" s="7">
        <v>113.04559585492227</v>
      </c>
      <c r="F60" s="7">
        <v>116.35279792746113</v>
      </c>
      <c r="G60" s="7">
        <v>119.66</v>
      </c>
      <c r="H60" s="22">
        <f t="shared" si="29"/>
        <v>6.1372020725388552</v>
      </c>
      <c r="I60" s="32">
        <v>311</v>
      </c>
      <c r="J60" s="7">
        <f t="shared" si="30"/>
        <v>309.07993153130178</v>
      </c>
      <c r="K60" s="7">
        <v>307.1650606010362</v>
      </c>
      <c r="L60" s="7">
        <v>315.82745045184674</v>
      </c>
      <c r="M60" s="7">
        <v>323.98782600402893</v>
      </c>
      <c r="N60" s="22">
        <f t="shared" si="31"/>
        <v>14.907894472727151</v>
      </c>
      <c r="P60" s="4">
        <v>2.7280701754385963</v>
      </c>
      <c r="Q60" s="4">
        <f t="shared" si="32"/>
        <v>2.7226243289810199</v>
      </c>
      <c r="R60" s="4">
        <f t="shared" si="33"/>
        <v>2.717178482523444</v>
      </c>
      <c r="S60" s="4">
        <f t="shared" si="34"/>
        <v>2.7143949786987149</v>
      </c>
      <c r="T60" s="4">
        <f t="shared" si="35"/>
        <v>2.7075699983622674</v>
      </c>
      <c r="V60" s="32">
        <v>68.001560386256457</v>
      </c>
      <c r="W60" s="7">
        <v>70.551606422636439</v>
      </c>
      <c r="X60" s="7">
        <v>73.101652459016407</v>
      </c>
      <c r="Y60" s="7">
        <v>78.961652459016406</v>
      </c>
      <c r="Z60" s="7">
        <v>83.201652459016401</v>
      </c>
      <c r="AA60" s="22">
        <f t="shared" si="36"/>
        <v>12.650046036379962</v>
      </c>
    </row>
    <row r="61" spans="1:27" x14ac:dyDescent="0.25">
      <c r="A61" s="5" t="s">
        <v>61</v>
      </c>
      <c r="B61" s="6" t="s">
        <v>3</v>
      </c>
      <c r="C61" s="32">
        <v>199</v>
      </c>
      <c r="D61" s="7">
        <v>200.1434720632073</v>
      </c>
      <c r="E61" s="7">
        <v>204.26515375700654</v>
      </c>
      <c r="F61" s="7">
        <v>209.51845345738963</v>
      </c>
      <c r="G61" s="7">
        <v>214.77175315777271</v>
      </c>
      <c r="H61" s="22">
        <f t="shared" si="29"/>
        <v>14.628281094565409</v>
      </c>
      <c r="I61" s="32">
        <v>604</v>
      </c>
      <c r="J61" s="7">
        <f t="shared" si="30"/>
        <v>605.19158358497225</v>
      </c>
      <c r="K61" s="7">
        <v>615.32868913910988</v>
      </c>
      <c r="L61" s="7">
        <v>628.48340919527766</v>
      </c>
      <c r="M61" s="7">
        <v>640.63471058531286</v>
      </c>
      <c r="N61" s="22">
        <f t="shared" si="31"/>
        <v>35.44312700034061</v>
      </c>
      <c r="P61" s="4">
        <v>3.0351758793969847</v>
      </c>
      <c r="Q61" s="4">
        <f t="shared" si="32"/>
        <v>3.0237887718558554</v>
      </c>
      <c r="R61" s="4">
        <f t="shared" si="33"/>
        <v>3.012401664314726</v>
      </c>
      <c r="S61" s="4">
        <f t="shared" si="34"/>
        <v>2.9996565878770873</v>
      </c>
      <c r="T61" s="4">
        <f t="shared" si="35"/>
        <v>2.9828629750705553</v>
      </c>
      <c r="V61" s="32">
        <v>36.391913513513515</v>
      </c>
      <c r="W61" s="7">
        <v>38.815156756756757</v>
      </c>
      <c r="X61" s="7">
        <v>41.238399999999999</v>
      </c>
      <c r="Y61" s="7">
        <v>46.503399999999999</v>
      </c>
      <c r="Z61" s="7">
        <v>48.888399999999997</v>
      </c>
      <c r="AA61" s="22">
        <f t="shared" si="36"/>
        <v>10.07324324324324</v>
      </c>
    </row>
    <row r="62" spans="1:27" x14ac:dyDescent="0.25">
      <c r="A62" s="5" t="s">
        <v>62</v>
      </c>
      <c r="B62" s="6" t="s">
        <v>3</v>
      </c>
      <c r="C62" s="32">
        <v>67</v>
      </c>
      <c r="D62" s="7">
        <v>68.845266722477859</v>
      </c>
      <c r="E62" s="7">
        <v>73.335121356677419</v>
      </c>
      <c r="F62" s="7">
        <v>79.780889950542843</v>
      </c>
      <c r="G62" s="7">
        <v>86.226658544408252</v>
      </c>
      <c r="H62" s="22">
        <f t="shared" si="29"/>
        <v>17.381391821930393</v>
      </c>
      <c r="I62" s="32">
        <v>180</v>
      </c>
      <c r="J62" s="7">
        <f t="shared" si="30"/>
        <v>183.92726326135985</v>
      </c>
      <c r="K62" s="7">
        <v>194.82502122309543</v>
      </c>
      <c r="L62" s="7">
        <v>211.69315165914941</v>
      </c>
      <c r="M62" s="7">
        <v>227.56114426542916</v>
      </c>
      <c r="N62" s="22">
        <f t="shared" si="31"/>
        <v>43.633881004069309</v>
      </c>
      <c r="P62" s="4">
        <v>2.6865671641791047</v>
      </c>
      <c r="Q62" s="4">
        <f t="shared" si="32"/>
        <v>2.6716036122394442</v>
      </c>
      <c r="R62" s="4">
        <f t="shared" si="33"/>
        <v>2.6566400602997833</v>
      </c>
      <c r="S62" s="4">
        <f t="shared" si="34"/>
        <v>2.6534318154432799</v>
      </c>
      <c r="T62" s="4">
        <f t="shared" si="35"/>
        <v>2.63910428754735</v>
      </c>
      <c r="V62" s="32">
        <v>9.3455462365591391</v>
      </c>
      <c r="W62" s="7">
        <v>9.3736376344086025</v>
      </c>
      <c r="X62" s="7">
        <v>9.4017290322580642</v>
      </c>
      <c r="Y62" s="7">
        <v>9.4867290322580651</v>
      </c>
      <c r="Z62" s="7">
        <v>9.7517290322580656</v>
      </c>
      <c r="AA62" s="22">
        <f t="shared" si="36"/>
        <v>0.37809139784946311</v>
      </c>
    </row>
    <row r="63" spans="1:27" x14ac:dyDescent="0.25">
      <c r="A63" s="5" t="s">
        <v>63</v>
      </c>
      <c r="B63" s="6" t="s">
        <v>3</v>
      </c>
      <c r="C63" s="32">
        <v>116</v>
      </c>
      <c r="D63" s="7">
        <v>117.22234919103391</v>
      </c>
      <c r="E63" s="7">
        <v>119.40139970871346</v>
      </c>
      <c r="F63" s="7">
        <v>126.26269113953286</v>
      </c>
      <c r="G63" s="7">
        <v>133.12398257035227</v>
      </c>
      <c r="H63" s="22">
        <f t="shared" si="29"/>
        <v>15.901633379318355</v>
      </c>
      <c r="I63" s="32">
        <v>382</v>
      </c>
      <c r="J63" s="7">
        <f t="shared" si="30"/>
        <v>382.89106572408207</v>
      </c>
      <c r="K63" s="7">
        <v>386.81612226533002</v>
      </c>
      <c r="L63" s="7">
        <v>404.80346431086269</v>
      </c>
      <c r="M63" s="7">
        <v>421.7304607386319</v>
      </c>
      <c r="N63" s="22">
        <f t="shared" si="31"/>
        <v>38.839395014549837</v>
      </c>
      <c r="P63" s="4">
        <v>3.2931034482758621</v>
      </c>
      <c r="Q63" s="4">
        <f t="shared" si="32"/>
        <v>3.2663657431066788</v>
      </c>
      <c r="R63" s="4">
        <f t="shared" si="33"/>
        <v>3.2396280379374955</v>
      </c>
      <c r="S63" s="4">
        <f t="shared" si="34"/>
        <v>3.2060417899972884</v>
      </c>
      <c r="T63" s="4">
        <f t="shared" si="35"/>
        <v>3.1679525551735899</v>
      </c>
      <c r="V63" s="32">
        <v>193.68802631578947</v>
      </c>
      <c r="W63" s="7">
        <v>202.85290204678364</v>
      </c>
      <c r="X63" s="7">
        <v>212.01777777777778</v>
      </c>
      <c r="Y63" s="7">
        <v>220.3427777777778</v>
      </c>
      <c r="Z63" s="7">
        <v>232.26777777777778</v>
      </c>
      <c r="AA63" s="22">
        <f t="shared" si="36"/>
        <v>29.41487573099414</v>
      </c>
    </row>
    <row r="64" spans="1:27" ht="15.75" thickBot="1" x14ac:dyDescent="0.3">
      <c r="A64" s="51"/>
      <c r="B64" s="52" t="s">
        <v>10</v>
      </c>
      <c r="C64" s="53">
        <f>SUM(C51:C63)</f>
        <v>3070</v>
      </c>
      <c r="D64" s="53">
        <f t="shared" ref="D64:H64" si="37">SUM(D51:D63)</f>
        <v>3099.8055590479485</v>
      </c>
      <c r="E64" s="53">
        <f t="shared" si="37"/>
        <v>3316.092406601208</v>
      </c>
      <c r="F64" s="53">
        <f t="shared" si="37"/>
        <v>3699.5657495446167</v>
      </c>
      <c r="G64" s="53">
        <f t="shared" si="37"/>
        <v>4083.0390924880253</v>
      </c>
      <c r="H64" s="53">
        <f t="shared" si="37"/>
        <v>983.23353344007717</v>
      </c>
      <c r="I64" s="53">
        <f>SUM(I51:I63)</f>
        <v>8613</v>
      </c>
      <c r="J64" s="53">
        <f t="shared" ref="J64:N64" si="38">SUM(J51:J63)</f>
        <v>8683.7408933787556</v>
      </c>
      <c r="K64" s="53">
        <f t="shared" si="38"/>
        <v>9282.0465747703129</v>
      </c>
      <c r="L64" s="53">
        <f t="shared" si="38"/>
        <v>10176.892359983551</v>
      </c>
      <c r="M64" s="53">
        <f t="shared" si="38"/>
        <v>11017.233754410488</v>
      </c>
      <c r="N64" s="53">
        <f t="shared" si="38"/>
        <v>2333.4928610317311</v>
      </c>
      <c r="O64" s="54"/>
      <c r="P64" s="55">
        <v>2.8055374592833875</v>
      </c>
      <c r="Q64" s="55"/>
      <c r="R64" s="55"/>
      <c r="S64" s="55"/>
      <c r="T64" s="55"/>
      <c r="U64" s="54"/>
      <c r="V64" s="56">
        <v>1249.4880115743281</v>
      </c>
      <c r="W64" s="56">
        <v>1321.6121377069878</v>
      </c>
      <c r="X64" s="56">
        <v>1595.7362638396473</v>
      </c>
      <c r="Y64" s="56">
        <v>1724.9962638396476</v>
      </c>
      <c r="Z64" s="56">
        <v>1767.5362638396477</v>
      </c>
      <c r="AA64" s="56">
        <f t="shared" ref="AA64" si="39">SUM(AA51:AA63)</f>
        <v>445.92412613265975</v>
      </c>
    </row>
    <row r="65" spans="1:27" ht="16.5" thickTop="1" thickBot="1" x14ac:dyDescent="0.3">
      <c r="A65" s="8"/>
      <c r="B65" s="9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V65" s="10"/>
      <c r="W65" s="30"/>
      <c r="X65" s="31"/>
      <c r="Y65" s="31"/>
      <c r="Z65" s="30"/>
      <c r="AA65" s="10"/>
    </row>
    <row r="66" spans="1:27" ht="27" thickTop="1" x14ac:dyDescent="0.25">
      <c r="A66" s="2" t="s">
        <v>0</v>
      </c>
      <c r="B66" s="1" t="s">
        <v>11</v>
      </c>
      <c r="C66" s="1" t="s">
        <v>104</v>
      </c>
      <c r="D66" s="1" t="s">
        <v>108</v>
      </c>
      <c r="E66" s="1" t="s">
        <v>107</v>
      </c>
      <c r="F66" s="1" t="s">
        <v>106</v>
      </c>
      <c r="G66" s="1" t="s">
        <v>105</v>
      </c>
      <c r="H66" s="3" t="s">
        <v>109</v>
      </c>
      <c r="I66" s="1" t="s">
        <v>112</v>
      </c>
      <c r="J66" s="1" t="s">
        <v>113</v>
      </c>
      <c r="K66" s="1" t="s">
        <v>114</v>
      </c>
      <c r="L66" s="1" t="s">
        <v>115</v>
      </c>
      <c r="M66" s="1" t="s">
        <v>116</v>
      </c>
      <c r="N66" s="3" t="s">
        <v>121</v>
      </c>
      <c r="V66" s="1" t="s">
        <v>101</v>
      </c>
      <c r="W66" s="1" t="s">
        <v>110</v>
      </c>
      <c r="X66" s="1" t="s">
        <v>100</v>
      </c>
      <c r="Y66" s="1" t="s">
        <v>102</v>
      </c>
      <c r="Z66" s="1" t="s">
        <v>103</v>
      </c>
      <c r="AA66" s="3" t="s">
        <v>111</v>
      </c>
    </row>
    <row r="67" spans="1:27" x14ac:dyDescent="0.25">
      <c r="A67" s="5" t="s">
        <v>64</v>
      </c>
      <c r="B67" s="6" t="s">
        <v>2</v>
      </c>
      <c r="C67" s="32">
        <v>948</v>
      </c>
      <c r="D67" s="7">
        <v>948.30510638297869</v>
      </c>
      <c r="E67" s="7">
        <v>950</v>
      </c>
      <c r="F67" s="7">
        <v>991.13874999999996</v>
      </c>
      <c r="G67" s="7">
        <v>1032.2774999999999</v>
      </c>
      <c r="H67" s="22">
        <f t="shared" ref="H67:H83" si="40">SUM(G67-D67)</f>
        <v>83.972393617021226</v>
      </c>
      <c r="I67" s="32">
        <v>2743</v>
      </c>
      <c r="J67" s="7">
        <f t="shared" ref="J67:J79" si="41">SUM(D67*Q67)</f>
        <v>2717.0176716528813</v>
      </c>
      <c r="K67" s="7">
        <v>2694.9606055096715</v>
      </c>
      <c r="L67" s="7">
        <v>2789.0914629931754</v>
      </c>
      <c r="M67" s="7">
        <v>2931.648810860966</v>
      </c>
      <c r="N67" s="22">
        <f t="shared" ref="N67:N83" si="42">SUM(M67-J67)</f>
        <v>214.63113920808473</v>
      </c>
      <c r="P67" s="4">
        <v>2.8934599156118144</v>
      </c>
      <c r="Q67" s="4">
        <f t="shared" ref="Q67:Q83" si="43">SUM(P67+R67)/2</f>
        <v>2.8651302764952078</v>
      </c>
      <c r="R67" s="4">
        <f t="shared" ref="R67:R83" si="44">SUM(K67/E67)</f>
        <v>2.8368006373786017</v>
      </c>
      <c r="S67" s="4">
        <f t="shared" ref="S67:S83" si="45">SUM(L67/F67)</f>
        <v>2.8140272620691862</v>
      </c>
      <c r="T67" s="4">
        <f t="shared" ref="T67:T83" si="46">SUM(M67/G67)</f>
        <v>2.8399813139983836</v>
      </c>
      <c r="V67" s="32">
        <v>143.5197963800905</v>
      </c>
      <c r="W67" s="7">
        <v>155.00673076923076</v>
      </c>
      <c r="X67" s="7">
        <v>166.49366515837102</v>
      </c>
      <c r="Y67" s="7">
        <v>195.78866515837103</v>
      </c>
      <c r="Z67" s="7">
        <v>205.57366515837103</v>
      </c>
      <c r="AA67" s="22">
        <f t="shared" ref="AA67:AA83" si="47">SUM(Z67-W67)</f>
        <v>50.566934389140272</v>
      </c>
    </row>
    <row r="68" spans="1:27" x14ac:dyDescent="0.25">
      <c r="A68" s="5" t="s">
        <v>65</v>
      </c>
      <c r="B68" s="6" t="s">
        <v>2</v>
      </c>
      <c r="C68" s="32">
        <v>297</v>
      </c>
      <c r="D68" s="7">
        <v>296.6144346105217</v>
      </c>
      <c r="E68" s="7">
        <v>308.89410917004494</v>
      </c>
      <c r="F68" s="7">
        <v>342.84580458502251</v>
      </c>
      <c r="G68" s="7">
        <v>376.79750000000001</v>
      </c>
      <c r="H68" s="22">
        <f t="shared" si="40"/>
        <v>80.183065389478315</v>
      </c>
      <c r="I68" s="32">
        <v>887</v>
      </c>
      <c r="J68" s="7">
        <f t="shared" si="41"/>
        <v>876.458475207069</v>
      </c>
      <c r="K68" s="7">
        <v>902.9646111873991</v>
      </c>
      <c r="L68" s="7">
        <v>983.80875356539309</v>
      </c>
      <c r="M68" s="7">
        <v>1079.1924918801744</v>
      </c>
      <c r="N68" s="22">
        <f t="shared" si="42"/>
        <v>202.73401667310543</v>
      </c>
      <c r="P68" s="4">
        <v>2.9865319865319866</v>
      </c>
      <c r="Q68" s="4">
        <f t="shared" si="43"/>
        <v>2.9548746552335814</v>
      </c>
      <c r="R68" s="4">
        <f t="shared" si="44"/>
        <v>2.9232173239351766</v>
      </c>
      <c r="S68" s="4">
        <f t="shared" si="45"/>
        <v>2.8695370933769668</v>
      </c>
      <c r="T68" s="4">
        <f t="shared" si="46"/>
        <v>2.864117972863871</v>
      </c>
      <c r="V68" s="32">
        <v>23.427537599804324</v>
      </c>
      <c r="W68" s="7">
        <v>25.363768799902161</v>
      </c>
      <c r="X68" s="7">
        <v>27.3</v>
      </c>
      <c r="Y68" s="7">
        <v>27.614999999999998</v>
      </c>
      <c r="Z68" s="7">
        <v>29.16</v>
      </c>
      <c r="AA68" s="22">
        <f t="shared" si="47"/>
        <v>3.7962312000978393</v>
      </c>
    </row>
    <row r="69" spans="1:27" x14ac:dyDescent="0.25">
      <c r="A69" s="5" t="s">
        <v>66</v>
      </c>
      <c r="B69" s="6" t="s">
        <v>2</v>
      </c>
      <c r="C69" s="32">
        <v>374</v>
      </c>
      <c r="D69" s="7">
        <v>377.51063829787233</v>
      </c>
      <c r="E69" s="7">
        <v>377.53887399463804</v>
      </c>
      <c r="F69" s="7">
        <v>409.77193699731902</v>
      </c>
      <c r="G69" s="7">
        <v>442.005</v>
      </c>
      <c r="H69" s="22">
        <f t="shared" si="40"/>
        <v>64.494361702127662</v>
      </c>
      <c r="I69" s="32">
        <v>903</v>
      </c>
      <c r="J69" s="7">
        <f t="shared" si="41"/>
        <v>911.03547401346282</v>
      </c>
      <c r="K69" s="7">
        <v>910.66283517426268</v>
      </c>
      <c r="L69" s="7">
        <v>986.41369116176168</v>
      </c>
      <c r="M69" s="7">
        <v>1077.1426640635009</v>
      </c>
      <c r="N69" s="22">
        <f t="shared" si="42"/>
        <v>166.10719005003807</v>
      </c>
      <c r="P69" s="4">
        <v>2.4144385026737969</v>
      </c>
      <c r="Q69" s="4">
        <f t="shared" si="43"/>
        <v>2.4132709958086429</v>
      </c>
      <c r="R69" s="4">
        <f t="shared" si="44"/>
        <v>2.4121034889434889</v>
      </c>
      <c r="S69" s="4">
        <f t="shared" si="45"/>
        <v>2.4072260740691362</v>
      </c>
      <c r="T69" s="4">
        <f t="shared" si="46"/>
        <v>2.436946785813511</v>
      </c>
      <c r="V69" s="32">
        <v>108.19208403878712</v>
      </c>
      <c r="W69" s="7">
        <v>126.89604201939355</v>
      </c>
      <c r="X69" s="7">
        <v>145.6</v>
      </c>
      <c r="Y69" s="7">
        <v>174.89500000000001</v>
      </c>
      <c r="Z69" s="7">
        <v>184.68</v>
      </c>
      <c r="AA69" s="22">
        <f t="shared" si="47"/>
        <v>57.783957980606459</v>
      </c>
    </row>
    <row r="70" spans="1:27" x14ac:dyDescent="0.25">
      <c r="A70" s="5" t="s">
        <v>67</v>
      </c>
      <c r="B70" s="6" t="s">
        <v>2</v>
      </c>
      <c r="C70" s="32">
        <v>586</v>
      </c>
      <c r="D70" s="7">
        <v>587.41916380110251</v>
      </c>
      <c r="E70" s="7">
        <v>587.07396215363531</v>
      </c>
      <c r="F70" s="7">
        <v>644.13448107681768</v>
      </c>
      <c r="G70" s="7">
        <v>701.19500000000005</v>
      </c>
      <c r="H70" s="22">
        <f t="shared" si="40"/>
        <v>113.77583619889754</v>
      </c>
      <c r="I70" s="32">
        <v>1579</v>
      </c>
      <c r="J70" s="7">
        <f t="shared" si="41"/>
        <v>1696.1085669398312</v>
      </c>
      <c r="K70" s="7">
        <v>1808.3298367263264</v>
      </c>
      <c r="L70" s="7">
        <v>1980.516736744039</v>
      </c>
      <c r="M70" s="7">
        <v>2177.7029921905023</v>
      </c>
      <c r="N70" s="22">
        <f t="shared" si="42"/>
        <v>481.59442525067107</v>
      </c>
      <c r="P70" s="4">
        <v>2.6945392491467577</v>
      </c>
      <c r="Q70" s="4">
        <f t="shared" si="43"/>
        <v>2.8873905916936105</v>
      </c>
      <c r="R70" s="4">
        <f t="shared" si="44"/>
        <v>3.0802419342404637</v>
      </c>
      <c r="S70" s="4">
        <f t="shared" si="45"/>
        <v>3.0746944852775986</v>
      </c>
      <c r="T70" s="4">
        <f t="shared" si="46"/>
        <v>3.10570239689459</v>
      </c>
      <c r="V70" s="32">
        <v>427.50268931942372</v>
      </c>
      <c r="W70" s="7">
        <v>484.78522036761046</v>
      </c>
      <c r="X70" s="7">
        <v>542.06775141579726</v>
      </c>
      <c r="Y70" s="7">
        <v>616.82775141579737</v>
      </c>
      <c r="Z70" s="7">
        <v>653.75775141579697</v>
      </c>
      <c r="AA70" s="22">
        <f t="shared" si="47"/>
        <v>168.97253104818651</v>
      </c>
    </row>
    <row r="71" spans="1:27" x14ac:dyDescent="0.25">
      <c r="A71" s="5" t="s">
        <v>68</v>
      </c>
      <c r="B71" s="6" t="s">
        <v>2</v>
      </c>
      <c r="C71" s="32">
        <v>1078</v>
      </c>
      <c r="D71" s="7">
        <v>1079</v>
      </c>
      <c r="E71" s="7">
        <v>1086.3010498295289</v>
      </c>
      <c r="F71" s="7">
        <v>1225.4517749147644</v>
      </c>
      <c r="G71" s="7">
        <v>1364.6025</v>
      </c>
      <c r="H71" s="22">
        <f t="shared" si="40"/>
        <v>285.60249999999996</v>
      </c>
      <c r="I71" s="32">
        <v>2923</v>
      </c>
      <c r="J71" s="7">
        <f t="shared" si="41"/>
        <v>2968.6696862459034</v>
      </c>
      <c r="K71" s="7">
        <v>3032.0060394445036</v>
      </c>
      <c r="L71" s="7">
        <v>3371.7545655919275</v>
      </c>
      <c r="M71" s="7">
        <v>3757.7652702387677</v>
      </c>
      <c r="N71" s="22">
        <f t="shared" si="42"/>
        <v>789.09558399286425</v>
      </c>
      <c r="P71" s="4">
        <v>2.7115027829313543</v>
      </c>
      <c r="Q71" s="4">
        <f t="shared" si="43"/>
        <v>2.751315742581931</v>
      </c>
      <c r="R71" s="4">
        <f t="shared" si="44"/>
        <v>2.7911287022325078</v>
      </c>
      <c r="S71" s="4">
        <f t="shared" si="45"/>
        <v>2.7514379876975967</v>
      </c>
      <c r="T71" s="4">
        <f t="shared" si="46"/>
        <v>2.7537435042356786</v>
      </c>
      <c r="V71" s="32">
        <v>964.51243098412897</v>
      </c>
      <c r="W71" s="7">
        <v>1203.2315260299908</v>
      </c>
      <c r="X71" s="7">
        <v>1341.95062107585</v>
      </c>
      <c r="Y71" s="7">
        <v>1685.4756210758501</v>
      </c>
      <c r="Z71" s="7">
        <v>1695.0606210758001</v>
      </c>
      <c r="AA71" s="22">
        <f t="shared" si="47"/>
        <v>491.82909504580925</v>
      </c>
    </row>
    <row r="72" spans="1:27" x14ac:dyDescent="0.25">
      <c r="A72" s="11" t="s">
        <v>69</v>
      </c>
      <c r="B72" s="12" t="s">
        <v>2</v>
      </c>
      <c r="C72" s="32">
        <v>323</v>
      </c>
      <c r="D72" s="7">
        <v>470.6761820218332</v>
      </c>
      <c r="E72" s="7">
        <v>605</v>
      </c>
      <c r="F72" s="7">
        <v>1112</v>
      </c>
      <c r="G72" s="7">
        <v>1400.8824999999999</v>
      </c>
      <c r="H72" s="22">
        <f t="shared" si="40"/>
        <v>930.20631797816668</v>
      </c>
      <c r="I72" s="32">
        <v>874</v>
      </c>
      <c r="J72" s="7">
        <f t="shared" si="41"/>
        <v>1198.4542358766973</v>
      </c>
      <c r="K72" s="7">
        <v>1443.8908416557638</v>
      </c>
      <c r="L72" s="7">
        <v>2415.1774108049822</v>
      </c>
      <c r="M72" s="7">
        <v>3043.4784339156367</v>
      </c>
      <c r="N72" s="22">
        <f t="shared" si="42"/>
        <v>1845.0241980389394</v>
      </c>
      <c r="P72" s="4">
        <v>2.7058823529411766</v>
      </c>
      <c r="Q72" s="4">
        <f t="shared" si="43"/>
        <v>2.5462393927150213</v>
      </c>
      <c r="R72" s="4">
        <f t="shared" si="44"/>
        <v>2.3865964324888655</v>
      </c>
      <c r="S72" s="4">
        <f t="shared" si="45"/>
        <v>2.1719221320188691</v>
      </c>
      <c r="T72" s="4">
        <f t="shared" si="46"/>
        <v>2.172543688650288</v>
      </c>
      <c r="V72" s="32">
        <v>171.76740012817771</v>
      </c>
      <c r="W72" s="7">
        <v>195.08370006408887</v>
      </c>
      <c r="X72" s="7">
        <v>218.4</v>
      </c>
      <c r="Y72" s="7">
        <v>257.74</v>
      </c>
      <c r="Z72" s="7">
        <v>272.15999999999997</v>
      </c>
      <c r="AA72" s="22">
        <f t="shared" si="47"/>
        <v>77.076299935911095</v>
      </c>
    </row>
    <row r="73" spans="1:27" x14ac:dyDescent="0.25">
      <c r="A73" s="11" t="s">
        <v>70</v>
      </c>
      <c r="B73" s="12" t="s">
        <v>2</v>
      </c>
      <c r="C73" s="32">
        <v>852</v>
      </c>
      <c r="D73" s="7">
        <v>882.17765905463079</v>
      </c>
      <c r="E73" s="7">
        <v>884</v>
      </c>
      <c r="F73" s="7">
        <v>942.26871586017933</v>
      </c>
      <c r="G73" s="7">
        <v>1000.5374317203585</v>
      </c>
      <c r="H73" s="22">
        <f t="shared" si="40"/>
        <v>118.35977266572775</v>
      </c>
      <c r="I73" s="32">
        <v>1979</v>
      </c>
      <c r="J73" s="7">
        <f t="shared" si="41"/>
        <v>2021.0449771317988</v>
      </c>
      <c r="K73" s="7">
        <v>1997.1111826583049</v>
      </c>
      <c r="L73" s="7">
        <v>2164.5893595428729</v>
      </c>
      <c r="M73" s="7">
        <v>2364.8894009668702</v>
      </c>
      <c r="N73" s="22">
        <f t="shared" si="42"/>
        <v>343.84442383507144</v>
      </c>
      <c r="P73" s="4">
        <v>2.322769953051643</v>
      </c>
      <c r="Q73" s="4">
        <f t="shared" si="43"/>
        <v>2.2909727495226004</v>
      </c>
      <c r="R73" s="4">
        <f t="shared" si="44"/>
        <v>2.2591755459935574</v>
      </c>
      <c r="S73" s="4">
        <f t="shared" si="45"/>
        <v>2.2972102576565541</v>
      </c>
      <c r="T73" s="4">
        <f t="shared" si="46"/>
        <v>2.3636191170785064</v>
      </c>
      <c r="V73" s="32">
        <v>991.89032258064515</v>
      </c>
      <c r="W73" s="7">
        <v>1081.3617741935484</v>
      </c>
      <c r="X73" s="7">
        <v>1170.8332258064515</v>
      </c>
      <c r="Y73" s="7">
        <v>1257.9607258064514</v>
      </c>
      <c r="Z73" s="7">
        <v>1272.8032258064513</v>
      </c>
      <c r="AA73" s="22">
        <f t="shared" si="47"/>
        <v>191.44145161290294</v>
      </c>
    </row>
    <row r="74" spans="1:27" x14ac:dyDescent="0.25">
      <c r="A74" s="11" t="s">
        <v>71</v>
      </c>
      <c r="B74" s="12" t="s">
        <v>2</v>
      </c>
      <c r="C74" s="32">
        <v>1017</v>
      </c>
      <c r="D74" s="7">
        <v>1154.6250785525599</v>
      </c>
      <c r="E74" s="7">
        <v>1165</v>
      </c>
      <c r="F74" s="7">
        <v>1370.1509375000001</v>
      </c>
      <c r="G74" s="7">
        <v>1415.3018749999999</v>
      </c>
      <c r="H74" s="22">
        <f t="shared" si="40"/>
        <v>260.67679644743998</v>
      </c>
      <c r="I74" s="32">
        <v>2842</v>
      </c>
      <c r="J74" s="7">
        <f t="shared" si="41"/>
        <v>3085.2684566450134</v>
      </c>
      <c r="K74" s="7">
        <v>2970.3974206761263</v>
      </c>
      <c r="L74" s="7">
        <v>3496.7930466919402</v>
      </c>
      <c r="M74" s="7">
        <v>3827.4040340479796</v>
      </c>
      <c r="N74" s="22">
        <f t="shared" si="42"/>
        <v>742.13557740296619</v>
      </c>
      <c r="P74" s="4">
        <v>2.7944936086529006</v>
      </c>
      <c r="Q74" s="4">
        <f t="shared" si="43"/>
        <v>2.6720954827282215</v>
      </c>
      <c r="R74" s="4">
        <f t="shared" si="44"/>
        <v>2.5496973568035419</v>
      </c>
      <c r="S74" s="4">
        <f t="shared" si="45"/>
        <v>2.5521225078108887</v>
      </c>
      <c r="T74" s="4">
        <f t="shared" si="46"/>
        <v>2.7043022422675587</v>
      </c>
      <c r="V74" s="32">
        <v>716.20464194314025</v>
      </c>
      <c r="W74" s="7">
        <v>862.82057072122802</v>
      </c>
      <c r="X74" s="7">
        <v>909.43649949932001</v>
      </c>
      <c r="Y74" s="7">
        <v>1133.7314994993201</v>
      </c>
      <c r="Z74" s="7">
        <v>1235.8664994993201</v>
      </c>
      <c r="AA74" s="22">
        <f t="shared" si="47"/>
        <v>373.04592877809205</v>
      </c>
    </row>
    <row r="75" spans="1:27" x14ac:dyDescent="0.25">
      <c r="A75" s="5" t="s">
        <v>72</v>
      </c>
      <c r="B75" s="6" t="s">
        <v>2</v>
      </c>
      <c r="C75" s="32">
        <v>25</v>
      </c>
      <c r="D75" s="7">
        <v>47.754108514751515</v>
      </c>
      <c r="E75" s="7">
        <v>69.863796327917285</v>
      </c>
      <c r="F75" s="7">
        <v>117.67798569359172</v>
      </c>
      <c r="G75" s="7">
        <v>165.49217505926615</v>
      </c>
      <c r="H75" s="22">
        <f t="shared" si="40"/>
        <v>117.73806654451462</v>
      </c>
      <c r="I75" s="32">
        <v>67</v>
      </c>
      <c r="J75" s="7">
        <f t="shared" si="41"/>
        <v>123.28556057153023</v>
      </c>
      <c r="K75" s="7">
        <v>173.49617806368968</v>
      </c>
      <c r="L75" s="7">
        <v>297.96310835837818</v>
      </c>
      <c r="M75" s="7">
        <v>420.93062637590782</v>
      </c>
      <c r="N75" s="22">
        <f t="shared" si="42"/>
        <v>297.64506580437762</v>
      </c>
      <c r="P75" s="4">
        <v>2.68</v>
      </c>
      <c r="Q75" s="4">
        <f t="shared" si="43"/>
        <v>2.5816744235408899</v>
      </c>
      <c r="R75" s="4">
        <f t="shared" si="44"/>
        <v>2.4833488470817802</v>
      </c>
      <c r="S75" s="4">
        <f t="shared" si="45"/>
        <v>2.5320208074788968</v>
      </c>
      <c r="T75" s="4">
        <f t="shared" si="46"/>
        <v>2.5435077291428669</v>
      </c>
      <c r="V75" s="32">
        <v>139.76345726702078</v>
      </c>
      <c r="W75" s="7">
        <v>251.38172863351039</v>
      </c>
      <c r="X75" s="7">
        <v>363</v>
      </c>
      <c r="Y75" s="7">
        <v>459.79</v>
      </c>
      <c r="Z75" s="7">
        <v>509.08</v>
      </c>
      <c r="AA75" s="22">
        <f t="shared" si="47"/>
        <v>257.69827136648962</v>
      </c>
    </row>
    <row r="76" spans="1:27" x14ac:dyDescent="0.25">
      <c r="A76" s="5" t="s">
        <v>73</v>
      </c>
      <c r="B76" s="6" t="s">
        <v>2</v>
      </c>
      <c r="C76" s="32">
        <v>857</v>
      </c>
      <c r="D76" s="7">
        <v>890.69715725370997</v>
      </c>
      <c r="E76" s="7">
        <v>939</v>
      </c>
      <c r="F76" s="7">
        <v>1176.3530000000001</v>
      </c>
      <c r="G76" s="7">
        <v>1313.7059999999999</v>
      </c>
      <c r="H76" s="22">
        <f t="shared" si="40"/>
        <v>423.00884274628993</v>
      </c>
      <c r="I76" s="32">
        <v>2181</v>
      </c>
      <c r="J76" s="7">
        <f t="shared" si="41"/>
        <v>2301.930631770776</v>
      </c>
      <c r="K76" s="7">
        <v>2463.8466154864823</v>
      </c>
      <c r="L76" s="7">
        <v>3007.856842086795</v>
      </c>
      <c r="M76" s="7">
        <v>3331.0376153023972</v>
      </c>
      <c r="N76" s="22">
        <f t="shared" si="42"/>
        <v>1029.1069835316212</v>
      </c>
      <c r="P76" s="4">
        <v>2.5449241540256708</v>
      </c>
      <c r="Q76" s="4">
        <f t="shared" si="43"/>
        <v>2.5844144814252328</v>
      </c>
      <c r="R76" s="4">
        <f t="shared" si="44"/>
        <v>2.6239048088247947</v>
      </c>
      <c r="S76" s="4">
        <f t="shared" si="45"/>
        <v>2.5569338813152132</v>
      </c>
      <c r="T76" s="4">
        <f t="shared" si="46"/>
        <v>2.5356035637367853</v>
      </c>
      <c r="V76" s="32">
        <v>576.11416722296394</v>
      </c>
      <c r="W76" s="7">
        <v>682.26047146194924</v>
      </c>
      <c r="X76" s="7">
        <v>788.40677570093453</v>
      </c>
      <c r="Y76" s="7">
        <v>898.48177570093458</v>
      </c>
      <c r="Z76" s="7">
        <v>967.12677570093501</v>
      </c>
      <c r="AA76" s="22">
        <f t="shared" si="47"/>
        <v>284.86630423898578</v>
      </c>
    </row>
    <row r="77" spans="1:27" x14ac:dyDescent="0.25">
      <c r="A77" s="5" t="s">
        <v>74</v>
      </c>
      <c r="B77" s="6" t="s">
        <v>2</v>
      </c>
      <c r="C77" s="32">
        <v>151</v>
      </c>
      <c r="D77" s="7">
        <v>173.018157041481</v>
      </c>
      <c r="E77" s="7">
        <v>196.67422900464447</v>
      </c>
      <c r="F77" s="7">
        <v>254.95704517305245</v>
      </c>
      <c r="G77" s="7">
        <v>313.23986134146043</v>
      </c>
      <c r="H77" s="22">
        <f t="shared" si="40"/>
        <v>140.22170429997942</v>
      </c>
      <c r="I77" s="32">
        <v>384</v>
      </c>
      <c r="J77" s="7">
        <f t="shared" si="41"/>
        <v>436.07408237044467</v>
      </c>
      <c r="K77" s="7">
        <v>491.2417697737929</v>
      </c>
      <c r="L77" s="7">
        <v>640.11995878695291</v>
      </c>
      <c r="M77" s="7">
        <v>792.80401372040194</v>
      </c>
      <c r="N77" s="22">
        <f t="shared" si="42"/>
        <v>356.72993134995727</v>
      </c>
      <c r="P77" s="4">
        <v>2.5430463576158941</v>
      </c>
      <c r="Q77" s="4">
        <f t="shared" si="43"/>
        <v>2.5203949101474716</v>
      </c>
      <c r="R77" s="4">
        <f t="shared" si="44"/>
        <v>2.4977434626790487</v>
      </c>
      <c r="S77" s="4">
        <f t="shared" si="45"/>
        <v>2.5106972758978698</v>
      </c>
      <c r="T77" s="4">
        <f t="shared" si="46"/>
        <v>2.5309806048476449</v>
      </c>
      <c r="V77" s="32">
        <v>73.991040000000012</v>
      </c>
      <c r="W77" s="7">
        <v>160.04704000000001</v>
      </c>
      <c r="X77" s="7">
        <v>246.10304000000002</v>
      </c>
      <c r="Y77" s="7">
        <v>285.65304000000003</v>
      </c>
      <c r="Z77" s="7">
        <v>336.26303999999999</v>
      </c>
      <c r="AA77" s="22">
        <f t="shared" si="47"/>
        <v>176.21599999999998</v>
      </c>
    </row>
    <row r="78" spans="1:27" x14ac:dyDescent="0.25">
      <c r="A78" s="5" t="s">
        <v>75</v>
      </c>
      <c r="B78" s="6" t="s">
        <v>2</v>
      </c>
      <c r="C78" s="32">
        <v>116</v>
      </c>
      <c r="D78" s="7">
        <v>117.77658056171947</v>
      </c>
      <c r="E78" s="7">
        <v>280</v>
      </c>
      <c r="F78" s="7">
        <v>349.09902620299306</v>
      </c>
      <c r="G78" s="7">
        <v>418.19805240598606</v>
      </c>
      <c r="H78" s="22">
        <f t="shared" si="40"/>
        <v>300.42147184426659</v>
      </c>
      <c r="I78" s="32">
        <v>297</v>
      </c>
      <c r="J78" s="7">
        <f t="shared" si="41"/>
        <v>324.8572867863154</v>
      </c>
      <c r="K78" s="7">
        <v>827.72360733204619</v>
      </c>
      <c r="L78" s="7">
        <v>945.74942837778997</v>
      </c>
      <c r="M78" s="7">
        <v>1058.5728307739721</v>
      </c>
      <c r="N78" s="22">
        <f t="shared" si="42"/>
        <v>733.7155439876567</v>
      </c>
      <c r="P78" s="4">
        <v>2.5603448275862069</v>
      </c>
      <c r="Q78" s="4">
        <f t="shared" si="43"/>
        <v>2.7582502840289003</v>
      </c>
      <c r="R78" s="4">
        <f t="shared" si="44"/>
        <v>2.9561557404715937</v>
      </c>
      <c r="S78" s="4">
        <f t="shared" si="45"/>
        <v>2.709115057307145</v>
      </c>
      <c r="T78" s="4">
        <f t="shared" si="46"/>
        <v>2.5312715463014905</v>
      </c>
      <c r="V78" s="32">
        <v>589.07584014035604</v>
      </c>
      <c r="W78" s="7">
        <v>686.16640339193691</v>
      </c>
      <c r="X78" s="7">
        <v>783.25696664351779</v>
      </c>
      <c r="Y78" s="7">
        <v>876.46696664351771</v>
      </c>
      <c r="Z78" s="7">
        <v>968.13696664351801</v>
      </c>
      <c r="AA78" s="22">
        <f t="shared" si="47"/>
        <v>281.9705632515811</v>
      </c>
    </row>
    <row r="79" spans="1:27" x14ac:dyDescent="0.25">
      <c r="A79" s="5" t="s">
        <v>76</v>
      </c>
      <c r="B79" s="6" t="s">
        <v>2</v>
      </c>
      <c r="C79" s="32">
        <v>698</v>
      </c>
      <c r="D79" s="7">
        <v>733.01446808510605</v>
      </c>
      <c r="E79" s="7">
        <v>790.73522788203763</v>
      </c>
      <c r="F79" s="7">
        <v>939.01511394101885</v>
      </c>
      <c r="G79" s="7">
        <v>1087.2950000000001</v>
      </c>
      <c r="H79" s="22">
        <f t="shared" si="40"/>
        <v>354.28053191489403</v>
      </c>
      <c r="I79" s="32">
        <v>2029</v>
      </c>
      <c r="J79" s="7">
        <f t="shared" si="41"/>
        <v>2096.1717893676337</v>
      </c>
      <c r="K79" s="7">
        <v>2223.8971356396787</v>
      </c>
      <c r="L79" s="7">
        <v>2593.5642775837059</v>
      </c>
      <c r="M79" s="7">
        <v>2992.2878678171842</v>
      </c>
      <c r="N79" s="22">
        <f t="shared" si="42"/>
        <v>896.11607844955051</v>
      </c>
      <c r="P79" s="4">
        <v>2.9068767908309456</v>
      </c>
      <c r="Q79" s="4">
        <f t="shared" si="43"/>
        <v>2.8596595028247922</v>
      </c>
      <c r="R79" s="4">
        <f t="shared" si="44"/>
        <v>2.8124422148186383</v>
      </c>
      <c r="S79" s="4">
        <f t="shared" si="45"/>
        <v>2.7620048272690658</v>
      </c>
      <c r="T79" s="4">
        <f t="shared" si="46"/>
        <v>2.7520478506911039</v>
      </c>
      <c r="V79" s="32">
        <v>1101.3431347599769</v>
      </c>
      <c r="W79" s="7">
        <v>1201.5160034702139</v>
      </c>
      <c r="X79" s="7">
        <v>1301.6888721804512</v>
      </c>
      <c r="Y79" s="7">
        <v>1395.576372180451</v>
      </c>
      <c r="Z79" s="7">
        <v>1496.128872180451</v>
      </c>
      <c r="AA79" s="22">
        <f t="shared" si="47"/>
        <v>294.61286871023708</v>
      </c>
    </row>
    <row r="80" spans="1:27" x14ac:dyDescent="0.25">
      <c r="A80" s="14">
        <v>562</v>
      </c>
      <c r="B80" s="6" t="s">
        <v>2</v>
      </c>
      <c r="C80" s="32">
        <v>0</v>
      </c>
      <c r="D80" s="7">
        <v>0</v>
      </c>
      <c r="E80" s="7">
        <v>0</v>
      </c>
      <c r="F80" s="7">
        <v>0</v>
      </c>
      <c r="G80" s="7">
        <v>0</v>
      </c>
      <c r="H80" s="22">
        <f t="shared" si="40"/>
        <v>0</v>
      </c>
      <c r="I80" s="32">
        <v>0</v>
      </c>
      <c r="J80" s="7">
        <v>0</v>
      </c>
      <c r="K80" s="7">
        <v>0</v>
      </c>
      <c r="L80" s="7">
        <v>0</v>
      </c>
      <c r="M80" s="7">
        <v>0</v>
      </c>
      <c r="N80" s="22">
        <f t="shared" si="42"/>
        <v>0</v>
      </c>
      <c r="Q80" s="4" t="e">
        <f t="shared" si="43"/>
        <v>#DIV/0!</v>
      </c>
      <c r="R80" s="4" t="e">
        <f t="shared" si="44"/>
        <v>#DIV/0!</v>
      </c>
      <c r="S80" s="4" t="e">
        <f t="shared" si="45"/>
        <v>#DIV/0!</v>
      </c>
      <c r="T80" s="4" t="e">
        <f t="shared" si="46"/>
        <v>#DIV/0!</v>
      </c>
      <c r="V80" s="32">
        <v>8.5071250000000003</v>
      </c>
      <c r="W80" s="7">
        <v>33.427125000000004</v>
      </c>
      <c r="X80" s="7">
        <v>58.347125000000005</v>
      </c>
      <c r="Y80" s="7">
        <v>86.59212500000001</v>
      </c>
      <c r="Z80" s="7">
        <v>110.667125</v>
      </c>
      <c r="AA80" s="22">
        <f t="shared" si="47"/>
        <v>77.239999999999995</v>
      </c>
    </row>
    <row r="81" spans="1:30" x14ac:dyDescent="0.25">
      <c r="A81" s="5" t="s">
        <v>77</v>
      </c>
      <c r="B81" s="6" t="s">
        <v>2</v>
      </c>
      <c r="C81" s="32">
        <v>153</v>
      </c>
      <c r="D81" s="7">
        <v>179.77057493507152</v>
      </c>
      <c r="E81" s="7">
        <v>239.26873994638069</v>
      </c>
      <c r="F81" s="7">
        <v>339.23811997319035</v>
      </c>
      <c r="G81" s="7">
        <v>439.20749999999998</v>
      </c>
      <c r="H81" s="22">
        <f t="shared" si="40"/>
        <v>259.43692506492846</v>
      </c>
      <c r="I81" s="32">
        <v>498</v>
      </c>
      <c r="J81" s="7">
        <f>SUM(D81*Q81)</f>
        <v>553.34771052724318</v>
      </c>
      <c r="K81" s="7">
        <v>694.17902228847186</v>
      </c>
      <c r="L81" s="7">
        <v>951.39380294709645</v>
      </c>
      <c r="M81" s="7">
        <v>1211.9876217219323</v>
      </c>
      <c r="N81" s="22">
        <f t="shared" si="42"/>
        <v>658.63991119468915</v>
      </c>
      <c r="P81" s="4">
        <v>3.2549019607843137</v>
      </c>
      <c r="Q81" s="4">
        <f t="shared" si="43"/>
        <v>3.0780772144000657</v>
      </c>
      <c r="R81" s="4">
        <f t="shared" si="44"/>
        <v>2.9012524680158176</v>
      </c>
      <c r="S81" s="4">
        <f t="shared" si="45"/>
        <v>2.8045014605737237</v>
      </c>
      <c r="T81" s="4">
        <f t="shared" si="46"/>
        <v>2.7594875354403836</v>
      </c>
      <c r="V81" s="32">
        <v>8.5071250000000003</v>
      </c>
      <c r="W81" s="7">
        <v>51.627124999999999</v>
      </c>
      <c r="X81" s="7">
        <v>94.747124999999997</v>
      </c>
      <c r="Y81" s="7">
        <v>141.82212499999997</v>
      </c>
      <c r="Z81" s="7">
        <v>168.98712499999999</v>
      </c>
      <c r="AA81" s="22">
        <f t="shared" si="47"/>
        <v>117.35999999999999</v>
      </c>
    </row>
    <row r="82" spans="1:30" x14ac:dyDescent="0.25">
      <c r="A82" s="5" t="s">
        <v>78</v>
      </c>
      <c r="B82" s="6" t="s">
        <v>2</v>
      </c>
      <c r="C82" s="32">
        <v>846</v>
      </c>
      <c r="D82" s="7">
        <v>900.00898952924149</v>
      </c>
      <c r="E82" s="7">
        <v>970</v>
      </c>
      <c r="F82" s="7">
        <v>1323.7975000000001</v>
      </c>
      <c r="G82" s="7">
        <v>1497.595</v>
      </c>
      <c r="H82" s="22">
        <f t="shared" si="40"/>
        <v>597.58601047075854</v>
      </c>
      <c r="I82" s="32">
        <v>2272</v>
      </c>
      <c r="J82" s="7">
        <f>SUM(D82*Q82)</f>
        <v>2427.7039621070285</v>
      </c>
      <c r="K82" s="7">
        <v>2627.986673329759</v>
      </c>
      <c r="L82" s="7">
        <v>3420.2014741277958</v>
      </c>
      <c r="M82" s="7">
        <v>3920.8837768826052</v>
      </c>
      <c r="N82" s="22">
        <f t="shared" si="42"/>
        <v>1493.1798147755767</v>
      </c>
      <c r="P82" s="4">
        <v>2.685579196217494</v>
      </c>
      <c r="Q82" s="4">
        <f t="shared" si="43"/>
        <v>2.697421903948829</v>
      </c>
      <c r="R82" s="4">
        <f t="shared" si="44"/>
        <v>2.709264611680164</v>
      </c>
      <c r="S82" s="4">
        <f t="shared" si="45"/>
        <v>2.5836288965100747</v>
      </c>
      <c r="T82" s="4">
        <f t="shared" si="46"/>
        <v>2.6181202373689851</v>
      </c>
      <c r="V82" s="32">
        <v>590.22183284457503</v>
      </c>
      <c r="W82" s="7">
        <v>909.63543988269817</v>
      </c>
      <c r="X82" s="7">
        <v>1399.04904692082</v>
      </c>
      <c r="Y82" s="7">
        <v>1695.2940469208199</v>
      </c>
      <c r="Z82" s="7">
        <v>1827.04904692082</v>
      </c>
      <c r="AA82" s="22">
        <f t="shared" si="47"/>
        <v>917.41360703812188</v>
      </c>
    </row>
    <row r="83" spans="1:30" x14ac:dyDescent="0.25">
      <c r="A83" s="5" t="s">
        <v>79</v>
      </c>
      <c r="B83" s="6" t="s">
        <v>2</v>
      </c>
      <c r="C83" s="32">
        <v>335</v>
      </c>
      <c r="D83" s="7">
        <v>352.46212765957398</v>
      </c>
      <c r="E83" s="7">
        <v>386.36048257372659</v>
      </c>
      <c r="F83" s="7">
        <v>464.53774128686331</v>
      </c>
      <c r="G83" s="7">
        <v>542.71500000000003</v>
      </c>
      <c r="H83" s="22">
        <f t="shared" si="40"/>
        <v>190.25287234042605</v>
      </c>
      <c r="I83" s="32">
        <v>811</v>
      </c>
      <c r="J83" s="7">
        <f>SUM(D83*Q83)</f>
        <v>852.05809444900922</v>
      </c>
      <c r="K83" s="7">
        <v>932.67269885898133</v>
      </c>
      <c r="L83" s="7">
        <v>1129.4841809511975</v>
      </c>
      <c r="M83" s="7">
        <v>1336.9425552368471</v>
      </c>
      <c r="N83" s="22">
        <f t="shared" si="42"/>
        <v>484.88446078783784</v>
      </c>
      <c r="P83" s="4">
        <v>2.4208955223880597</v>
      </c>
      <c r="Q83" s="4">
        <f t="shared" si="43"/>
        <v>2.4174458121411861</v>
      </c>
      <c r="R83" s="4">
        <f t="shared" si="44"/>
        <v>2.4139961018943121</v>
      </c>
      <c r="S83" s="4">
        <f t="shared" si="45"/>
        <v>2.4314153201466437</v>
      </c>
      <c r="T83" s="4">
        <f t="shared" si="46"/>
        <v>2.4634339482727525</v>
      </c>
      <c r="V83" s="32">
        <v>71.245974025974022</v>
      </c>
      <c r="W83" s="7">
        <v>262.79155844155844</v>
      </c>
      <c r="X83" s="7">
        <v>374.33714285714302</v>
      </c>
      <c r="Y83" s="7">
        <v>430.84214285714302</v>
      </c>
      <c r="Z83" s="7">
        <v>531.69714285714304</v>
      </c>
      <c r="AA83" s="22">
        <f t="shared" si="47"/>
        <v>268.9055844155846</v>
      </c>
    </row>
    <row r="84" spans="1:30" ht="15.75" thickBot="1" x14ac:dyDescent="0.3">
      <c r="A84" s="51"/>
      <c r="B84" s="52" t="s">
        <v>10</v>
      </c>
      <c r="C84" s="53">
        <f>SUM(C67:C83)</f>
        <v>8656</v>
      </c>
      <c r="D84" s="53">
        <f t="shared" ref="D84:H84" si="48">SUM(D67:D83)</f>
        <v>9190.8304263021528</v>
      </c>
      <c r="E84" s="53">
        <f t="shared" si="48"/>
        <v>9835.7104708825536</v>
      </c>
      <c r="F84" s="53">
        <f t="shared" si="48"/>
        <v>12002.437933204814</v>
      </c>
      <c r="G84" s="53">
        <f t="shared" si="48"/>
        <v>13511.04789552707</v>
      </c>
      <c r="H84" s="53">
        <f t="shared" si="48"/>
        <v>4320.2174692249164</v>
      </c>
      <c r="I84" s="53">
        <f>SUM(I67:I83)</f>
        <v>23269</v>
      </c>
      <c r="J84" s="53">
        <f t="shared" ref="J84:N84" si="49">SUM(J67:J83)</f>
        <v>24589.486661662639</v>
      </c>
      <c r="K84" s="53">
        <f t="shared" si="49"/>
        <v>26195.367073805264</v>
      </c>
      <c r="L84" s="53">
        <f t="shared" si="49"/>
        <v>31174.478100315802</v>
      </c>
      <c r="M84" s="53">
        <f t="shared" si="49"/>
        <v>35324.671005995646</v>
      </c>
      <c r="N84" s="53">
        <f t="shared" si="49"/>
        <v>10735.184344333007</v>
      </c>
      <c r="O84" s="54"/>
      <c r="P84" s="55">
        <v>2.6881931608133085</v>
      </c>
      <c r="Q84" s="55"/>
      <c r="R84" s="55"/>
      <c r="S84" s="55"/>
      <c r="T84" s="55"/>
      <c r="U84" s="54"/>
      <c r="V84" s="56">
        <v>6705.7865992350653</v>
      </c>
      <c r="W84" s="56">
        <f>SUM(W67:W83)</f>
        <v>8373.4022282468613</v>
      </c>
      <c r="X84" s="56">
        <f t="shared" ref="X84:Z84" si="50">SUM(X67:X83)</f>
        <v>9931.0178572586556</v>
      </c>
      <c r="Y84" s="56">
        <f t="shared" si="50"/>
        <v>11620.552857258657</v>
      </c>
      <c r="Z84" s="56">
        <f t="shared" si="50"/>
        <v>12464.197857258607</v>
      </c>
      <c r="AA84" s="53">
        <f t="shared" ref="AA84" si="51">SUM(AA67:AA83)</f>
        <v>4090.7956290117459</v>
      </c>
    </row>
    <row r="85" spans="1:30" ht="15.75" thickTop="1" x14ac:dyDescent="0.25">
      <c r="A85" s="8"/>
      <c r="B85" s="9"/>
      <c r="C85" s="10"/>
      <c r="D85" s="29"/>
      <c r="E85" s="27"/>
      <c r="F85" s="27"/>
      <c r="G85" s="27"/>
      <c r="H85" s="10"/>
      <c r="I85" s="10"/>
      <c r="J85" s="29"/>
      <c r="K85" s="27"/>
      <c r="L85" s="27"/>
      <c r="M85" s="27"/>
      <c r="N85" s="10"/>
      <c r="V85" s="10"/>
      <c r="W85" s="30"/>
      <c r="X85" s="30"/>
      <c r="Y85" s="30"/>
      <c r="Z85" s="30"/>
      <c r="AA85" s="10"/>
    </row>
    <row r="86" spans="1:30" ht="15.75" thickBot="1" x14ac:dyDescent="0.3">
      <c r="A86" s="23"/>
      <c r="B86" s="24"/>
      <c r="C86" s="25"/>
      <c r="D86" s="26"/>
      <c r="E86" s="26"/>
      <c r="F86" s="26"/>
      <c r="G86" s="26"/>
      <c r="H86" s="25"/>
      <c r="I86" s="25"/>
      <c r="J86" s="26"/>
      <c r="K86" s="26"/>
      <c r="L86" s="26"/>
      <c r="M86" s="26"/>
      <c r="N86" s="25"/>
      <c r="V86" s="25"/>
      <c r="W86" s="25"/>
      <c r="X86" s="25"/>
      <c r="Y86" s="25"/>
      <c r="Z86" s="25"/>
      <c r="AA86" s="25"/>
      <c r="AD86" s="65"/>
    </row>
    <row r="87" spans="1:30" ht="27" thickTop="1" x14ac:dyDescent="0.25">
      <c r="A87" s="2" t="s">
        <v>0</v>
      </c>
      <c r="B87" s="1" t="s">
        <v>11</v>
      </c>
      <c r="C87" s="1" t="s">
        <v>104</v>
      </c>
      <c r="D87" s="1" t="s">
        <v>108</v>
      </c>
      <c r="E87" s="1" t="s">
        <v>107</v>
      </c>
      <c r="F87" s="1" t="s">
        <v>106</v>
      </c>
      <c r="G87" s="1" t="s">
        <v>105</v>
      </c>
      <c r="H87" s="3" t="s">
        <v>109</v>
      </c>
      <c r="I87" s="1" t="s">
        <v>112</v>
      </c>
      <c r="J87" s="1" t="s">
        <v>113</v>
      </c>
      <c r="K87" s="1" t="s">
        <v>114</v>
      </c>
      <c r="L87" s="1" t="s">
        <v>115</v>
      </c>
      <c r="M87" s="1" t="s">
        <v>116</v>
      </c>
      <c r="N87" s="3" t="s">
        <v>121</v>
      </c>
      <c r="V87" s="1" t="s">
        <v>101</v>
      </c>
      <c r="W87" s="1" t="s">
        <v>110</v>
      </c>
      <c r="X87" s="1" t="s">
        <v>100</v>
      </c>
      <c r="Y87" s="1" t="s">
        <v>102</v>
      </c>
      <c r="Z87" s="1" t="s">
        <v>103</v>
      </c>
      <c r="AA87" s="3" t="s">
        <v>111</v>
      </c>
    </row>
    <row r="88" spans="1:30" x14ac:dyDescent="0.25">
      <c r="A88" s="5" t="s">
        <v>80</v>
      </c>
      <c r="B88" s="6" t="s">
        <v>6</v>
      </c>
      <c r="C88" s="32">
        <v>633</v>
      </c>
      <c r="D88" s="7">
        <v>635.25749999999994</v>
      </c>
      <c r="E88" s="7">
        <v>640.23833506763788</v>
      </c>
      <c r="F88" s="7">
        <v>674.24766753381891</v>
      </c>
      <c r="G88" s="7">
        <v>708.25699999999995</v>
      </c>
      <c r="H88" s="22">
        <f t="shared" ref="H88:H92" si="52">SUM(G88-D88)</f>
        <v>72.999500000000012</v>
      </c>
      <c r="I88" s="32">
        <v>1839</v>
      </c>
      <c r="J88" s="7">
        <f>SUM(D88*Q88)</f>
        <v>1837.1131654453964</v>
      </c>
      <c r="K88" s="7">
        <v>1843.0057658572321</v>
      </c>
      <c r="L88" s="7">
        <v>1933.919893118634</v>
      </c>
      <c r="M88" s="7">
        <v>2019.5230932414561</v>
      </c>
      <c r="N88" s="22">
        <f t="shared" ref="N88:N92" si="53">SUM(M88-J88)</f>
        <v>182.40992779605972</v>
      </c>
      <c r="P88" s="4">
        <v>2.90521327014218</v>
      </c>
      <c r="Q88" s="4">
        <f t="shared" ref="Q88:Q92" si="54">SUM(P88+R88)/2</f>
        <v>2.8919188918594374</v>
      </c>
      <c r="R88" s="4">
        <f t="shared" ref="R88:T92" si="55">SUM(K88/E88)</f>
        <v>2.8786245135766948</v>
      </c>
      <c r="S88" s="4">
        <f t="shared" si="55"/>
        <v>2.8682633789335763</v>
      </c>
      <c r="T88" s="4">
        <f t="shared" si="55"/>
        <v>2.8513987058955381</v>
      </c>
      <c r="V88" s="32">
        <v>517.64568316831674</v>
      </c>
      <c r="W88" s="7">
        <v>545.86213118811884</v>
      </c>
      <c r="X88" s="7">
        <v>594.07857920792082</v>
      </c>
      <c r="Y88" s="7">
        <v>600.58857920792082</v>
      </c>
      <c r="Z88" s="7">
        <v>665.39857920792099</v>
      </c>
      <c r="AA88" s="22">
        <f t="shared" ref="AA88:AA92" si="56">SUM(Z88-W88)</f>
        <v>119.53644801980215</v>
      </c>
    </row>
    <row r="89" spans="1:30" x14ac:dyDescent="0.25">
      <c r="A89" s="5" t="s">
        <v>81</v>
      </c>
      <c r="B89" s="6" t="s">
        <v>6</v>
      </c>
      <c r="C89" s="32">
        <v>691</v>
      </c>
      <c r="D89" s="7">
        <v>693.99791666666658</v>
      </c>
      <c r="E89" s="7">
        <v>697.78418314255975</v>
      </c>
      <c r="F89" s="7">
        <v>733.77259157127992</v>
      </c>
      <c r="G89" s="7">
        <v>769.76099999999997</v>
      </c>
      <c r="H89" s="22">
        <f t="shared" si="52"/>
        <v>75.763083333333384</v>
      </c>
      <c r="I89" s="32">
        <v>2016</v>
      </c>
      <c r="J89" s="7">
        <f>SUM(D89*Q89)</f>
        <v>2015.5796999656857</v>
      </c>
      <c r="K89" s="7">
        <v>2017.3593963496357</v>
      </c>
      <c r="L89" s="7">
        <v>2113.5750346856989</v>
      </c>
      <c r="M89" s="7">
        <v>2204.1726370823098</v>
      </c>
      <c r="N89" s="22">
        <f t="shared" si="53"/>
        <v>188.59293711662417</v>
      </c>
      <c r="P89" s="4">
        <v>2.9175108538350218</v>
      </c>
      <c r="Q89" s="4">
        <f t="shared" si="54"/>
        <v>2.9043022342872344</v>
      </c>
      <c r="R89" s="4">
        <f t="shared" si="55"/>
        <v>2.8910936147394475</v>
      </c>
      <c r="S89" s="4">
        <f t="shared" si="55"/>
        <v>2.8804224346397964</v>
      </c>
      <c r="T89" s="4">
        <f t="shared" si="55"/>
        <v>2.8634506516728049</v>
      </c>
      <c r="V89" s="32">
        <v>556.36384835574495</v>
      </c>
      <c r="W89" s="7">
        <v>584.94401188257234</v>
      </c>
      <c r="X89" s="7">
        <v>613.52417540939962</v>
      </c>
      <c r="Y89" s="7">
        <v>620.24417540939965</v>
      </c>
      <c r="Z89" s="7">
        <v>682.08417540940002</v>
      </c>
      <c r="AA89" s="22">
        <f t="shared" si="56"/>
        <v>97.140163526827678</v>
      </c>
    </row>
    <row r="90" spans="1:30" x14ac:dyDescent="0.25">
      <c r="A90" s="11" t="s">
        <v>82</v>
      </c>
      <c r="B90" s="12" t="s">
        <v>6</v>
      </c>
      <c r="C90" s="32">
        <v>1627</v>
      </c>
      <c r="D90" s="7">
        <v>1629.8702664079401</v>
      </c>
      <c r="E90" s="7">
        <v>1691.2679310268095</v>
      </c>
      <c r="F90" s="7">
        <v>1904.3079655134047</v>
      </c>
      <c r="G90" s="7">
        <v>1977.348</v>
      </c>
      <c r="H90" s="22">
        <f t="shared" si="52"/>
        <v>347.47773359205985</v>
      </c>
      <c r="I90" s="32">
        <v>4336</v>
      </c>
      <c r="J90" s="7">
        <f>SUM(D90*Q90)</f>
        <v>4325.1285250466917</v>
      </c>
      <c r="K90" s="7">
        <v>4468.8388166759687</v>
      </c>
      <c r="L90" s="7">
        <v>5035.7846561622518</v>
      </c>
      <c r="M90" s="7">
        <v>5210.158747243474</v>
      </c>
      <c r="N90" s="22">
        <f t="shared" si="53"/>
        <v>885.03022219678223</v>
      </c>
      <c r="P90" s="4">
        <v>2.6650276582667485</v>
      </c>
      <c r="Q90" s="4">
        <f t="shared" si="54"/>
        <v>2.6536642910719594</v>
      </c>
      <c r="R90" s="4">
        <f t="shared" si="55"/>
        <v>2.64230092387717</v>
      </c>
      <c r="S90" s="4">
        <f t="shared" si="55"/>
        <v>2.6444171569720845</v>
      </c>
      <c r="T90" s="4">
        <f t="shared" si="55"/>
        <v>2.6349225059238304</v>
      </c>
      <c r="V90" s="32">
        <v>1888.0888847304</v>
      </c>
      <c r="W90" s="7">
        <v>1993.6676702269199</v>
      </c>
      <c r="X90" s="7">
        <v>2199.2464557234398</v>
      </c>
      <c r="Y90" s="7">
        <v>2225.6014557234398</v>
      </c>
      <c r="Z90" s="7">
        <v>2518.1464557234399</v>
      </c>
      <c r="AA90" s="22">
        <f t="shared" si="56"/>
        <v>524.47878549652</v>
      </c>
    </row>
    <row r="91" spans="1:30" x14ac:dyDescent="0.25">
      <c r="A91" s="11" t="s">
        <v>83</v>
      </c>
      <c r="B91" s="12" t="s">
        <v>6</v>
      </c>
      <c r="C91" s="32">
        <v>432</v>
      </c>
      <c r="D91" s="7">
        <v>449.91005445490202</v>
      </c>
      <c r="E91" s="7">
        <v>490</v>
      </c>
      <c r="F91" s="7">
        <v>613.38945933640343</v>
      </c>
      <c r="G91" s="7">
        <v>736.77891867280698</v>
      </c>
      <c r="H91" s="22">
        <f t="shared" si="52"/>
        <v>286.86886421790496</v>
      </c>
      <c r="I91" s="32">
        <v>1271</v>
      </c>
      <c r="J91" s="7">
        <f>SUM(D91*Q91)</f>
        <v>1337.8505328664801</v>
      </c>
      <c r="K91" s="7">
        <v>1472.4801140320662</v>
      </c>
      <c r="L91" s="7">
        <v>1761.3648903112057</v>
      </c>
      <c r="M91" s="7">
        <v>2033.1704787347496</v>
      </c>
      <c r="N91" s="22">
        <f t="shared" si="53"/>
        <v>695.31994586826954</v>
      </c>
      <c r="P91" s="4">
        <v>2.9421296296296298</v>
      </c>
      <c r="Q91" s="4">
        <f t="shared" si="54"/>
        <v>2.973595543418964</v>
      </c>
      <c r="R91" s="4">
        <f t="shared" si="55"/>
        <v>3.0050614572082983</v>
      </c>
      <c r="S91" s="4">
        <f t="shared" si="55"/>
        <v>2.8715278091291978</v>
      </c>
      <c r="T91" s="4">
        <f t="shared" si="55"/>
        <v>2.759539431987537</v>
      </c>
      <c r="V91" s="32">
        <v>49.587434920634919</v>
      </c>
      <c r="W91" s="7">
        <v>79.793717460317453</v>
      </c>
      <c r="X91" s="7">
        <v>110</v>
      </c>
      <c r="Y91" s="7">
        <v>111.05</v>
      </c>
      <c r="Z91" s="7">
        <v>155.07999999999998</v>
      </c>
      <c r="AA91" s="22">
        <f t="shared" si="56"/>
        <v>75.286282539682531</v>
      </c>
    </row>
    <row r="92" spans="1:30" x14ac:dyDescent="0.25">
      <c r="A92" s="5" t="s">
        <v>84</v>
      </c>
      <c r="B92" s="6" t="s">
        <v>6</v>
      </c>
      <c r="C92" s="32">
        <v>462</v>
      </c>
      <c r="D92" s="7">
        <v>473.22960435249553</v>
      </c>
      <c r="E92" s="7">
        <v>492.33357938272633</v>
      </c>
      <c r="F92" s="7">
        <v>542.64834968136313</v>
      </c>
      <c r="G92" s="7">
        <v>592.96311997999999</v>
      </c>
      <c r="H92" s="22">
        <f t="shared" si="52"/>
        <v>119.73351562750446</v>
      </c>
      <c r="I92" s="32">
        <v>1256</v>
      </c>
      <c r="J92" s="7">
        <f>SUM(D92*Q92)</f>
        <v>1278.7352464224682</v>
      </c>
      <c r="K92" s="7">
        <v>1322.2486178316667</v>
      </c>
      <c r="L92" s="7">
        <v>1456.5864203811814</v>
      </c>
      <c r="M92" s="7">
        <v>1583.0226389123081</v>
      </c>
      <c r="N92" s="22">
        <f t="shared" si="53"/>
        <v>304.28739248983993</v>
      </c>
      <c r="P92" s="4">
        <v>2.7186147186147185</v>
      </c>
      <c r="Q92" s="4">
        <f t="shared" si="54"/>
        <v>2.70214550117193</v>
      </c>
      <c r="R92" s="4">
        <f t="shared" si="55"/>
        <v>2.6856762837291415</v>
      </c>
      <c r="S92" s="4">
        <f t="shared" si="55"/>
        <v>2.6842179124592791</v>
      </c>
      <c r="T92" s="4">
        <f t="shared" si="55"/>
        <v>2.6696814448859851</v>
      </c>
      <c r="V92" s="32">
        <v>439.40271395022967</v>
      </c>
      <c r="W92" s="7">
        <v>455.99956709785397</v>
      </c>
      <c r="X92" s="7">
        <v>482.59642024547833</v>
      </c>
      <c r="Y92" s="7">
        <v>497.26142024547835</v>
      </c>
      <c r="Z92" s="7">
        <v>558.43642024547796</v>
      </c>
      <c r="AA92" s="22">
        <f t="shared" si="56"/>
        <v>102.43685314762399</v>
      </c>
    </row>
    <row r="93" spans="1:30" ht="15.75" thickBot="1" x14ac:dyDescent="0.3">
      <c r="A93" s="51"/>
      <c r="B93" s="52" t="s">
        <v>10</v>
      </c>
      <c r="C93" s="53">
        <f>SUM(C88:C92)</f>
        <v>3845</v>
      </c>
      <c r="D93" s="53">
        <f t="shared" ref="D93:H93" si="57">SUM(D88:D92)</f>
        <v>3882.2653418820041</v>
      </c>
      <c r="E93" s="53">
        <f t="shared" si="57"/>
        <v>4011.6240286197335</v>
      </c>
      <c r="F93" s="53">
        <f t="shared" si="57"/>
        <v>4468.36603363627</v>
      </c>
      <c r="G93" s="53">
        <f t="shared" si="57"/>
        <v>4785.1080386528065</v>
      </c>
      <c r="H93" s="53">
        <f t="shared" si="57"/>
        <v>902.8426967708026</v>
      </c>
      <c r="I93" s="53">
        <f>SUM(I88:I92)</f>
        <v>10718</v>
      </c>
      <c r="J93" s="53">
        <f t="shared" ref="J93:N93" si="58">SUM(J88:J92)</f>
        <v>10794.407169746721</v>
      </c>
      <c r="K93" s="53">
        <f t="shared" si="58"/>
        <v>11123.932710746571</v>
      </c>
      <c r="L93" s="53">
        <f t="shared" si="58"/>
        <v>12301.230894658973</v>
      </c>
      <c r="M93" s="53">
        <f t="shared" si="58"/>
        <v>13050.047595214299</v>
      </c>
      <c r="N93" s="53">
        <f t="shared" si="58"/>
        <v>2255.6404254675754</v>
      </c>
      <c r="O93" s="54"/>
      <c r="P93" s="55">
        <v>2.7875162548764632</v>
      </c>
      <c r="Q93" s="55"/>
      <c r="R93" s="55"/>
      <c r="S93" s="55"/>
      <c r="T93" s="55"/>
      <c r="U93" s="54"/>
      <c r="V93" s="56">
        <v>3451.0885651253266</v>
      </c>
      <c r="W93" s="56">
        <v>3660.2670978557826</v>
      </c>
      <c r="X93" s="56">
        <v>3999.4456305862386</v>
      </c>
      <c r="Y93" s="56">
        <v>4054.7456305862388</v>
      </c>
      <c r="Z93" s="56">
        <v>4579.1456305862384</v>
      </c>
      <c r="AA93" s="53">
        <f t="shared" ref="AA93" si="59">SUM(AA88:AA92)</f>
        <v>918.87853273045641</v>
      </c>
    </row>
    <row r="94" spans="1:30" ht="16.5" thickTop="1" thickBot="1" x14ac:dyDescent="0.3">
      <c r="A94" s="8"/>
      <c r="B94" s="9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V94" s="10"/>
      <c r="W94" s="30"/>
      <c r="X94" s="31"/>
      <c r="Y94" s="31"/>
      <c r="Z94" s="30"/>
      <c r="AA94" s="10"/>
    </row>
    <row r="95" spans="1:30" ht="27" thickTop="1" x14ac:dyDescent="0.25">
      <c r="A95" s="2" t="s">
        <v>0</v>
      </c>
      <c r="B95" s="1" t="s">
        <v>11</v>
      </c>
      <c r="C95" s="1" t="s">
        <v>104</v>
      </c>
      <c r="D95" s="1" t="s">
        <v>108</v>
      </c>
      <c r="E95" s="1" t="s">
        <v>107</v>
      </c>
      <c r="F95" s="1" t="s">
        <v>106</v>
      </c>
      <c r="G95" s="1" t="s">
        <v>105</v>
      </c>
      <c r="H95" s="3" t="s">
        <v>109</v>
      </c>
      <c r="I95" s="1" t="s">
        <v>112</v>
      </c>
      <c r="J95" s="1" t="s">
        <v>113</v>
      </c>
      <c r="K95" s="1" t="s">
        <v>114</v>
      </c>
      <c r="L95" s="1" t="s">
        <v>115</v>
      </c>
      <c r="M95" s="1" t="s">
        <v>116</v>
      </c>
      <c r="N95" s="3" t="s">
        <v>121</v>
      </c>
      <c r="V95" s="1" t="s">
        <v>101</v>
      </c>
      <c r="W95" s="1" t="s">
        <v>110</v>
      </c>
      <c r="X95" s="1" t="s">
        <v>100</v>
      </c>
      <c r="Y95" s="1" t="s">
        <v>102</v>
      </c>
      <c r="Z95" s="1" t="s">
        <v>103</v>
      </c>
      <c r="AA95" s="3" t="s">
        <v>111</v>
      </c>
    </row>
    <row r="96" spans="1:30" x14ac:dyDescent="0.25">
      <c r="A96" s="5" t="s">
        <v>85</v>
      </c>
      <c r="B96" s="6" t="s">
        <v>5</v>
      </c>
      <c r="C96" s="32">
        <v>245</v>
      </c>
      <c r="D96" s="7">
        <v>270</v>
      </c>
      <c r="E96" s="7">
        <v>345</v>
      </c>
      <c r="F96" s="7">
        <v>385</v>
      </c>
      <c r="G96" s="7">
        <v>425</v>
      </c>
      <c r="H96" s="22">
        <f t="shared" ref="H96:H102" si="60">SUM(G96-D96)</f>
        <v>155</v>
      </c>
      <c r="I96" s="32">
        <v>664</v>
      </c>
      <c r="J96" s="7">
        <f t="shared" ref="J96:J102" si="61">SUM(D96*Q96)</f>
        <v>705.10831998272806</v>
      </c>
      <c r="K96" s="7">
        <v>866.92307623703948</v>
      </c>
      <c r="L96" s="7">
        <v>973.8969063975826</v>
      </c>
      <c r="M96" s="7">
        <v>1064.3657395570917</v>
      </c>
      <c r="N96" s="22">
        <f t="shared" ref="N96:N102" si="62">SUM(M96-J96)</f>
        <v>359.25741957436367</v>
      </c>
      <c r="P96" s="4">
        <v>2.7102040816326531</v>
      </c>
      <c r="Q96" s="4">
        <f t="shared" ref="Q96:Q102" si="63">SUM(P96+R96)/2</f>
        <v>2.6115122962323261</v>
      </c>
      <c r="R96" s="4">
        <f t="shared" ref="R96:T102" si="64">SUM(K96/E96)</f>
        <v>2.5128205108319985</v>
      </c>
      <c r="S96" s="4">
        <f t="shared" si="64"/>
        <v>2.5296023542794353</v>
      </c>
      <c r="T96" s="4">
        <f t="shared" si="64"/>
        <v>2.5043899754284511</v>
      </c>
      <c r="V96" s="32">
        <v>275.65706479313036</v>
      </c>
      <c r="W96" s="7">
        <v>379.79164051522253</v>
      </c>
      <c r="X96" s="7">
        <v>483.92621623731463</v>
      </c>
      <c r="Y96" s="7">
        <v>611.03121623731454</v>
      </c>
      <c r="Z96" s="7">
        <v>721.32621623731404</v>
      </c>
      <c r="AA96" s="22">
        <f t="shared" ref="AA96:AA102" si="65">SUM(Z96-W96)</f>
        <v>341.53457572209152</v>
      </c>
    </row>
    <row r="97" spans="1:27" x14ac:dyDescent="0.25">
      <c r="A97" s="11" t="s">
        <v>86</v>
      </c>
      <c r="B97" s="12" t="s">
        <v>5</v>
      </c>
      <c r="C97" s="32">
        <v>1169</v>
      </c>
      <c r="D97" s="7">
        <v>1199</v>
      </c>
      <c r="E97" s="7">
        <v>1269</v>
      </c>
      <c r="F97" s="7">
        <v>1325.9526000000001</v>
      </c>
      <c r="G97" s="7">
        <v>1382.9051999999999</v>
      </c>
      <c r="H97" s="22">
        <f t="shared" si="60"/>
        <v>183.90519999999992</v>
      </c>
      <c r="I97" s="32">
        <v>3121</v>
      </c>
      <c r="J97" s="7">
        <f t="shared" si="61"/>
        <v>3173.9259660654957</v>
      </c>
      <c r="K97" s="7">
        <v>3330.4718032713122</v>
      </c>
      <c r="L97" s="7">
        <v>3469.6776371033875</v>
      </c>
      <c r="M97" s="7">
        <v>3589.9786442211621</v>
      </c>
      <c r="N97" s="22">
        <f t="shared" si="62"/>
        <v>416.0526781556664</v>
      </c>
      <c r="P97" s="4">
        <v>2.6698032506415741</v>
      </c>
      <c r="Q97" s="4">
        <f t="shared" si="63"/>
        <v>2.647144258603416</v>
      </c>
      <c r="R97" s="4">
        <f t="shared" si="64"/>
        <v>2.6244852665652578</v>
      </c>
      <c r="S97" s="4">
        <f t="shared" si="64"/>
        <v>2.6167433414311998</v>
      </c>
      <c r="T97" s="4">
        <f t="shared" si="64"/>
        <v>2.5959687216601415</v>
      </c>
      <c r="V97" s="32">
        <v>3097.8846565465601</v>
      </c>
      <c r="W97" s="7">
        <v>3419.8564713317073</v>
      </c>
      <c r="X97" s="7">
        <v>3771.8282861168541</v>
      </c>
      <c r="Y97" s="7">
        <v>4387.3982861168533</v>
      </c>
      <c r="Z97" s="7">
        <v>4512.82828611685</v>
      </c>
      <c r="AA97" s="22">
        <f t="shared" si="65"/>
        <v>1092.9718147851427</v>
      </c>
    </row>
    <row r="98" spans="1:27" x14ac:dyDescent="0.25">
      <c r="A98" s="11" t="s">
        <v>87</v>
      </c>
      <c r="B98" s="12" t="s">
        <v>5</v>
      </c>
      <c r="C98" s="32">
        <v>648</v>
      </c>
      <c r="D98" s="7">
        <v>668</v>
      </c>
      <c r="E98" s="7">
        <v>688</v>
      </c>
      <c r="F98" s="7">
        <v>777.20335393653204</v>
      </c>
      <c r="G98" s="7">
        <v>866.40670787306408</v>
      </c>
      <c r="H98" s="22">
        <f t="shared" si="60"/>
        <v>198.40670787306408</v>
      </c>
      <c r="I98" s="32">
        <v>1785</v>
      </c>
      <c r="J98" s="7">
        <f t="shared" si="61"/>
        <v>1801.7598964418601</v>
      </c>
      <c r="K98" s="7">
        <v>1816.2244218567303</v>
      </c>
      <c r="L98" s="7">
        <v>2035.103331861362</v>
      </c>
      <c r="M98" s="7">
        <v>2231.8475395216233</v>
      </c>
      <c r="N98" s="22">
        <f t="shared" si="62"/>
        <v>430.08764307976321</v>
      </c>
      <c r="P98" s="4">
        <v>2.7546296296296298</v>
      </c>
      <c r="Q98" s="4">
        <f t="shared" si="63"/>
        <v>2.6972453539548802</v>
      </c>
      <c r="R98" s="4">
        <f t="shared" si="64"/>
        <v>2.6398610782801311</v>
      </c>
      <c r="S98" s="4">
        <f t="shared" si="64"/>
        <v>2.6184953031321485</v>
      </c>
      <c r="T98" s="4">
        <f t="shared" si="64"/>
        <v>2.5759813713822353</v>
      </c>
      <c r="V98" s="32">
        <v>297.81277891641412</v>
      </c>
      <c r="W98" s="7">
        <v>433.04851340892884</v>
      </c>
      <c r="X98" s="7">
        <v>568.28424790144356</v>
      </c>
      <c r="Y98" s="7">
        <v>701.70924790144352</v>
      </c>
      <c r="Z98" s="7">
        <v>762.10424790144396</v>
      </c>
      <c r="AA98" s="22">
        <f t="shared" si="65"/>
        <v>329.05573449251511</v>
      </c>
    </row>
    <row r="99" spans="1:27" x14ac:dyDescent="0.25">
      <c r="A99" s="11" t="s">
        <v>88</v>
      </c>
      <c r="B99" s="12" t="s">
        <v>5</v>
      </c>
      <c r="C99" s="32">
        <v>448</v>
      </c>
      <c r="D99" s="7">
        <v>520.5</v>
      </c>
      <c r="E99" s="7">
        <v>695</v>
      </c>
      <c r="F99" s="7">
        <v>721.25</v>
      </c>
      <c r="G99" s="7">
        <v>747.5</v>
      </c>
      <c r="H99" s="22">
        <f t="shared" si="60"/>
        <v>227</v>
      </c>
      <c r="I99" s="32">
        <v>1177</v>
      </c>
      <c r="J99" s="7">
        <f t="shared" si="61"/>
        <v>1341.3418806127881</v>
      </c>
      <c r="K99" s="7">
        <v>1756.1393937628457</v>
      </c>
      <c r="L99" s="7">
        <v>1827.4926180064033</v>
      </c>
      <c r="M99" s="7">
        <v>1872.0746990641906</v>
      </c>
      <c r="N99" s="22">
        <f t="shared" si="62"/>
        <v>530.73281845140241</v>
      </c>
      <c r="P99" s="4">
        <v>2.6272321428571428</v>
      </c>
      <c r="Q99" s="4">
        <f t="shared" si="63"/>
        <v>2.57702570722918</v>
      </c>
      <c r="R99" s="4">
        <f t="shared" si="64"/>
        <v>2.5268192716012168</v>
      </c>
      <c r="S99" s="4">
        <f t="shared" si="64"/>
        <v>2.5337852589343548</v>
      </c>
      <c r="T99" s="4">
        <f t="shared" si="64"/>
        <v>2.5044477579454054</v>
      </c>
      <c r="V99" s="32">
        <v>40.574347826086964</v>
      </c>
      <c r="W99" s="7">
        <v>74.324302173913054</v>
      </c>
      <c r="X99" s="7">
        <v>108.07425652173913</v>
      </c>
      <c r="Y99" s="7">
        <v>156.07925652173913</v>
      </c>
      <c r="Z99" s="7">
        <v>187.714256521739</v>
      </c>
      <c r="AA99" s="22">
        <f t="shared" si="65"/>
        <v>113.38995434782595</v>
      </c>
    </row>
    <row r="100" spans="1:27" x14ac:dyDescent="0.25">
      <c r="A100" s="11" t="s">
        <v>89</v>
      </c>
      <c r="B100" s="12" t="s">
        <v>5</v>
      </c>
      <c r="C100" s="32">
        <v>395</v>
      </c>
      <c r="D100" s="7">
        <v>418.5</v>
      </c>
      <c r="E100" s="7">
        <v>542</v>
      </c>
      <c r="F100" s="7">
        <v>760.12459935265724</v>
      </c>
      <c r="G100" s="7">
        <v>818.2491987053146</v>
      </c>
      <c r="H100" s="22">
        <f t="shared" si="60"/>
        <v>399.7491987053146</v>
      </c>
      <c r="I100" s="32">
        <v>984</v>
      </c>
      <c r="J100" s="7">
        <f t="shared" si="61"/>
        <v>1078.9183168357704</v>
      </c>
      <c r="K100" s="7">
        <v>1444.420107392225</v>
      </c>
      <c r="L100" s="7">
        <v>2015.8002890987957</v>
      </c>
      <c r="M100" s="7">
        <v>2157.303025925949</v>
      </c>
      <c r="N100" s="22">
        <f t="shared" si="62"/>
        <v>1078.3847090901786</v>
      </c>
      <c r="P100" s="4">
        <v>2.4911392405063291</v>
      </c>
      <c r="Q100" s="4">
        <f t="shared" si="63"/>
        <v>2.5780604942312317</v>
      </c>
      <c r="R100" s="4">
        <f t="shared" si="64"/>
        <v>2.6649817479561344</v>
      </c>
      <c r="S100" s="4">
        <f t="shared" si="64"/>
        <v>2.6519340260998079</v>
      </c>
      <c r="T100" s="4">
        <f t="shared" si="64"/>
        <v>2.6364865732094449</v>
      </c>
      <c r="V100" s="32">
        <v>288.11597269624576</v>
      </c>
      <c r="W100" s="7">
        <v>527.91427371899124</v>
      </c>
      <c r="X100" s="7">
        <v>767.71257474173672</v>
      </c>
      <c r="Y100" s="7">
        <v>864.75257474173668</v>
      </c>
      <c r="Z100" s="7">
        <v>1031.2325747417301</v>
      </c>
      <c r="AA100" s="22">
        <f t="shared" si="65"/>
        <v>503.31830102273886</v>
      </c>
    </row>
    <row r="101" spans="1:27" x14ac:dyDescent="0.25">
      <c r="A101" s="11" t="s">
        <v>90</v>
      </c>
      <c r="B101" s="12" t="s">
        <v>5</v>
      </c>
      <c r="C101" s="32">
        <v>215</v>
      </c>
      <c r="D101" s="7">
        <v>220</v>
      </c>
      <c r="E101" s="7">
        <v>225</v>
      </c>
      <c r="F101" s="7">
        <v>251.03542484609261</v>
      </c>
      <c r="G101" s="7">
        <v>277.07084969218522</v>
      </c>
      <c r="H101" s="22">
        <f t="shared" si="60"/>
        <v>57.07084969218522</v>
      </c>
      <c r="I101" s="32">
        <v>538</v>
      </c>
      <c r="J101" s="7">
        <f t="shared" si="61"/>
        <v>542.59337582999763</v>
      </c>
      <c r="K101" s="7">
        <v>546.82683111104177</v>
      </c>
      <c r="L101" s="7">
        <v>617.69189339231616</v>
      </c>
      <c r="M101" s="7">
        <v>678.41823842292331</v>
      </c>
      <c r="N101" s="22">
        <f t="shared" si="62"/>
        <v>135.82486259292568</v>
      </c>
      <c r="P101" s="4">
        <v>2.5023255813953487</v>
      </c>
      <c r="Q101" s="4">
        <f t="shared" si="63"/>
        <v>2.466333526499989</v>
      </c>
      <c r="R101" s="4">
        <f t="shared" si="64"/>
        <v>2.4303414716046299</v>
      </c>
      <c r="S101" s="4">
        <f t="shared" si="64"/>
        <v>2.4605766049593085</v>
      </c>
      <c r="T101" s="4">
        <f t="shared" si="64"/>
        <v>2.4485370408926785</v>
      </c>
      <c r="V101" s="32">
        <v>110.61918238993711</v>
      </c>
      <c r="W101" s="7">
        <v>176.79649528301888</v>
      </c>
      <c r="X101" s="7">
        <v>242.97380817610065</v>
      </c>
      <c r="Y101" s="7">
        <v>284.24880817610062</v>
      </c>
      <c r="Z101" s="7">
        <v>339.65380817610099</v>
      </c>
      <c r="AA101" s="22">
        <f t="shared" si="65"/>
        <v>162.85731289308211</v>
      </c>
    </row>
    <row r="102" spans="1:27" x14ac:dyDescent="0.25">
      <c r="A102" s="11" t="s">
        <v>91</v>
      </c>
      <c r="B102" s="12" t="s">
        <v>5</v>
      </c>
      <c r="C102" s="32">
        <v>1209</v>
      </c>
      <c r="D102" s="7">
        <v>1209.6325224583252</v>
      </c>
      <c r="E102" s="7">
        <v>1212</v>
      </c>
      <c r="F102" s="7">
        <v>1474.0300000000002</v>
      </c>
      <c r="G102" s="7">
        <v>1612.0600000000002</v>
      </c>
      <c r="H102" s="22">
        <f t="shared" si="60"/>
        <v>402.42747754167499</v>
      </c>
      <c r="I102" s="32">
        <v>3630</v>
      </c>
      <c r="J102" s="7">
        <f t="shared" si="61"/>
        <v>3354.5613418097018</v>
      </c>
      <c r="K102" s="7">
        <v>3083.2462498880627</v>
      </c>
      <c r="L102" s="7">
        <v>3931.5209276472824</v>
      </c>
      <c r="M102" s="7">
        <v>4439.1083397184157</v>
      </c>
      <c r="N102" s="22">
        <f t="shared" si="62"/>
        <v>1084.5469979087138</v>
      </c>
      <c r="P102" s="4">
        <v>3.0024813895781639</v>
      </c>
      <c r="Q102" s="4">
        <f t="shared" si="63"/>
        <v>2.7732069694953783</v>
      </c>
      <c r="R102" s="4">
        <f t="shared" si="64"/>
        <v>2.5439325494125931</v>
      </c>
      <c r="S102" s="4">
        <f t="shared" si="64"/>
        <v>2.6671919347959552</v>
      </c>
      <c r="T102" s="4">
        <f t="shared" si="64"/>
        <v>2.7536867980834554</v>
      </c>
      <c r="V102" s="32">
        <v>70.731428571428566</v>
      </c>
      <c r="W102" s="7">
        <v>123.15205714285713</v>
      </c>
      <c r="X102" s="7">
        <v>175.57268571428571</v>
      </c>
      <c r="Y102" s="7">
        <v>220.2126857142857</v>
      </c>
      <c r="Z102" s="7">
        <v>271.45268571428602</v>
      </c>
      <c r="AA102" s="22">
        <f t="shared" si="65"/>
        <v>148.30062857142889</v>
      </c>
    </row>
    <row r="103" spans="1:27" ht="15.75" thickBot="1" x14ac:dyDescent="0.3">
      <c r="A103" s="51"/>
      <c r="B103" s="52" t="s">
        <v>10</v>
      </c>
      <c r="C103" s="53">
        <f>SUM(C96:C102)</f>
        <v>4329</v>
      </c>
      <c r="D103" s="53">
        <f t="shared" ref="D103:H103" si="66">SUM(D96:D102)</f>
        <v>4505.6325224583252</v>
      </c>
      <c r="E103" s="53">
        <f t="shared" si="66"/>
        <v>4976</v>
      </c>
      <c r="F103" s="53">
        <f t="shared" si="66"/>
        <v>5694.5959781352831</v>
      </c>
      <c r="G103" s="53">
        <f t="shared" si="66"/>
        <v>6129.1919562705643</v>
      </c>
      <c r="H103" s="53">
        <f t="shared" si="66"/>
        <v>1623.5594338122389</v>
      </c>
      <c r="I103" s="53">
        <f>SUM(I96:I102)</f>
        <v>11899</v>
      </c>
      <c r="J103" s="53">
        <f t="shared" ref="J103:N103" si="67">SUM(J96:J102)</f>
        <v>11998.209097578341</v>
      </c>
      <c r="K103" s="53">
        <f t="shared" si="67"/>
        <v>12844.251883519259</v>
      </c>
      <c r="L103" s="53">
        <f t="shared" si="67"/>
        <v>14871.183603507128</v>
      </c>
      <c r="M103" s="53">
        <f t="shared" si="67"/>
        <v>16033.096226431355</v>
      </c>
      <c r="N103" s="53">
        <f t="shared" si="67"/>
        <v>4034.8871288530136</v>
      </c>
      <c r="O103" s="54"/>
      <c r="P103" s="55">
        <v>2.7486717486717485</v>
      </c>
      <c r="Q103" s="55"/>
      <c r="R103" s="55"/>
      <c r="S103" s="55"/>
      <c r="T103" s="55"/>
      <c r="U103" s="54"/>
      <c r="V103" s="56">
        <v>4181.3954317398029</v>
      </c>
      <c r="W103" s="56">
        <v>5134.8837535746388</v>
      </c>
      <c r="X103" s="56">
        <v>6118.3720754094738</v>
      </c>
      <c r="Y103" s="56">
        <v>7225.4320754094733</v>
      </c>
      <c r="Z103" s="56">
        <v>7826.3120754094643</v>
      </c>
      <c r="AA103" s="53">
        <f t="shared" ref="AA103" si="68">SUM(AA96:AA102)</f>
        <v>2691.4283218348255</v>
      </c>
    </row>
    <row r="104" spans="1:27" ht="16.5" thickTop="1" thickBot="1" x14ac:dyDescent="0.3">
      <c r="A104" s="8"/>
      <c r="B104" s="9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V104" s="10"/>
      <c r="W104" s="30"/>
      <c r="X104" s="31"/>
      <c r="Y104" s="31"/>
      <c r="Z104" s="30"/>
      <c r="AA104" s="10"/>
    </row>
    <row r="105" spans="1:27" ht="27" thickTop="1" x14ac:dyDescent="0.25">
      <c r="A105" s="2" t="s">
        <v>0</v>
      </c>
      <c r="B105" s="1" t="s">
        <v>11</v>
      </c>
      <c r="C105" s="1" t="s">
        <v>104</v>
      </c>
      <c r="D105" s="1" t="s">
        <v>108</v>
      </c>
      <c r="E105" s="1" t="s">
        <v>107</v>
      </c>
      <c r="F105" s="1" t="s">
        <v>106</v>
      </c>
      <c r="G105" s="1" t="s">
        <v>105</v>
      </c>
      <c r="H105" s="3" t="s">
        <v>109</v>
      </c>
      <c r="I105" s="1" t="s">
        <v>112</v>
      </c>
      <c r="J105" s="1" t="s">
        <v>113</v>
      </c>
      <c r="K105" s="1" t="s">
        <v>114</v>
      </c>
      <c r="L105" s="1" t="s">
        <v>115</v>
      </c>
      <c r="M105" s="1" t="s">
        <v>116</v>
      </c>
      <c r="N105" s="3" t="s">
        <v>121</v>
      </c>
      <c r="V105" s="1" t="s">
        <v>101</v>
      </c>
      <c r="W105" s="1" t="s">
        <v>110</v>
      </c>
      <c r="X105" s="1" t="s">
        <v>100</v>
      </c>
      <c r="Y105" s="1" t="s">
        <v>102</v>
      </c>
      <c r="Z105" s="1" t="s">
        <v>103</v>
      </c>
      <c r="AA105" s="3" t="s">
        <v>111</v>
      </c>
    </row>
    <row r="106" spans="1:27" x14ac:dyDescent="0.25">
      <c r="A106" s="11" t="s">
        <v>92</v>
      </c>
      <c r="B106" s="12" t="s">
        <v>7</v>
      </c>
      <c r="C106" s="32">
        <v>862</v>
      </c>
      <c r="D106" s="7">
        <v>877.52537328144206</v>
      </c>
      <c r="E106" s="7">
        <v>880</v>
      </c>
      <c r="F106" s="7">
        <v>890.58037328144201</v>
      </c>
      <c r="G106" s="7">
        <v>1068.1099999999999</v>
      </c>
      <c r="H106" s="22">
        <f t="shared" ref="H106" si="69">SUM(G106-D106)</f>
        <v>190.58462671855784</v>
      </c>
      <c r="I106" s="32">
        <v>2606</v>
      </c>
      <c r="J106" s="7">
        <f>SUM(D106*Q106)</f>
        <v>2611.5481357160916</v>
      </c>
      <c r="K106" s="7">
        <v>2577.4078002547963</v>
      </c>
      <c r="L106" s="7">
        <v>2627.2777376670006</v>
      </c>
      <c r="M106" s="7">
        <v>3162.2656239961061</v>
      </c>
      <c r="N106" s="22">
        <f t="shared" ref="N106:N107" si="70">SUM(M106-J106)</f>
        <v>550.71748828001455</v>
      </c>
      <c r="P106" s="4">
        <v>3.0232018561484919</v>
      </c>
      <c r="Q106" s="4">
        <f t="shared" ref="Q106:Q107" si="71">SUM(P106+R106)/2</f>
        <v>2.9760371782190163</v>
      </c>
      <c r="R106" s="4">
        <f t="shared" ref="R106:T107" si="72">SUM(K106/E106)</f>
        <v>2.928872500289541</v>
      </c>
      <c r="S106" s="4">
        <f t="shared" si="72"/>
        <v>2.9500737008008664</v>
      </c>
      <c r="T106" s="4">
        <f t="shared" si="72"/>
        <v>2.9606179363512246</v>
      </c>
      <c r="V106" s="32">
        <v>294.00664152141979</v>
      </c>
      <c r="W106" s="7">
        <v>307.64082076070991</v>
      </c>
      <c r="X106" s="7">
        <v>321.27500000000003</v>
      </c>
      <c r="Y106" s="7">
        <v>331.38</v>
      </c>
      <c r="Z106" s="7">
        <v>363.36</v>
      </c>
      <c r="AA106" s="22">
        <f t="shared" ref="AA106:AA107" si="73">SUM(Z106-W106)</f>
        <v>55.719179239290099</v>
      </c>
    </row>
    <row r="107" spans="1:27" x14ac:dyDescent="0.25">
      <c r="A107" s="11" t="s">
        <v>93</v>
      </c>
      <c r="B107" s="12" t="s">
        <v>7</v>
      </c>
      <c r="C107" s="32">
        <v>590</v>
      </c>
      <c r="D107" s="7">
        <v>607.17452865064695</v>
      </c>
      <c r="E107" s="7">
        <v>609</v>
      </c>
      <c r="F107" s="7">
        <v>640.05452865064694</v>
      </c>
      <c r="G107" s="7">
        <v>763.76</v>
      </c>
      <c r="H107" s="22">
        <f>SUM(G107-D107)</f>
        <v>156.58547134935304</v>
      </c>
      <c r="I107" s="32">
        <v>1558</v>
      </c>
      <c r="J107" s="7">
        <f>SUM(D107*Q107)</f>
        <v>1575.4052007027703</v>
      </c>
      <c r="K107" s="7">
        <v>1552.110437379971</v>
      </c>
      <c r="L107" s="7">
        <v>1673.6540435342215</v>
      </c>
      <c r="M107" s="7">
        <v>1988.5847155673771</v>
      </c>
      <c r="N107" s="22">
        <f t="shared" si="70"/>
        <v>413.17951486460674</v>
      </c>
      <c r="P107" s="4">
        <v>2.6406779661016948</v>
      </c>
      <c r="Q107" s="4">
        <f t="shared" si="71"/>
        <v>2.59464968697529</v>
      </c>
      <c r="R107" s="4">
        <f t="shared" si="72"/>
        <v>2.5486214078488851</v>
      </c>
      <c r="S107" s="4">
        <f t="shared" si="72"/>
        <v>2.6148616541509253</v>
      </c>
      <c r="T107" s="4">
        <f t="shared" si="72"/>
        <v>2.6036774845074069</v>
      </c>
      <c r="V107" s="32">
        <v>37.291495601173033</v>
      </c>
      <c r="W107" s="7">
        <v>51.64574780058652</v>
      </c>
      <c r="X107" s="7">
        <v>66</v>
      </c>
      <c r="Y107" s="7">
        <v>82.844999999999999</v>
      </c>
      <c r="Z107" s="7">
        <v>87.48</v>
      </c>
      <c r="AA107" s="22">
        <f t="shared" si="73"/>
        <v>35.834252199413484</v>
      </c>
    </row>
    <row r="108" spans="1:27" ht="15.75" thickBot="1" x14ac:dyDescent="0.3">
      <c r="A108" s="51"/>
      <c r="B108" s="52" t="s">
        <v>10</v>
      </c>
      <c r="C108" s="53">
        <f>SUM(C106:C107)</f>
        <v>1452</v>
      </c>
      <c r="D108" s="53">
        <f t="shared" ref="D108:G108" si="74">SUM(D106:D107)</f>
        <v>1484.699901932089</v>
      </c>
      <c r="E108" s="53">
        <f t="shared" si="74"/>
        <v>1489</v>
      </c>
      <c r="F108" s="53">
        <f t="shared" si="74"/>
        <v>1530.634901932089</v>
      </c>
      <c r="G108" s="53">
        <f t="shared" si="74"/>
        <v>1831.87</v>
      </c>
      <c r="H108" s="53">
        <f>SUM(H106:H107)</f>
        <v>347.17009806791089</v>
      </c>
      <c r="I108" s="53">
        <f>SUM(I106:I107)</f>
        <v>4164</v>
      </c>
      <c r="J108" s="53">
        <f t="shared" ref="J108:N108" si="75">SUM(J106:J107)</f>
        <v>4186.9533364188619</v>
      </c>
      <c r="K108" s="53">
        <f t="shared" si="75"/>
        <v>4129.5182376347675</v>
      </c>
      <c r="L108" s="53">
        <f t="shared" si="75"/>
        <v>4300.9317812012223</v>
      </c>
      <c r="M108" s="53">
        <f t="shared" si="75"/>
        <v>5150.8503395634834</v>
      </c>
      <c r="N108" s="53">
        <f t="shared" si="75"/>
        <v>963.89700314462129</v>
      </c>
      <c r="O108" s="54"/>
      <c r="P108" s="55">
        <v>2.8677685950413223</v>
      </c>
      <c r="Q108" s="55"/>
      <c r="R108" s="55"/>
      <c r="S108" s="55"/>
      <c r="T108" s="55"/>
      <c r="U108" s="54"/>
      <c r="V108" s="56">
        <v>331.29813712259283</v>
      </c>
      <c r="W108" s="56">
        <v>359.28656856129646</v>
      </c>
      <c r="X108" s="56">
        <v>387.27500000000003</v>
      </c>
      <c r="Y108" s="56">
        <v>414.22500000000002</v>
      </c>
      <c r="Z108" s="56">
        <v>450.84000000000003</v>
      </c>
      <c r="AA108" s="53">
        <f t="shared" ref="AA108" si="76">SUM(AA106:AA107)</f>
        <v>91.553431438703583</v>
      </c>
    </row>
    <row r="109" spans="1:27" ht="16.5" thickTop="1" thickBot="1" x14ac:dyDescent="0.3">
      <c r="A109" s="8"/>
      <c r="B109" s="9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V109" s="10"/>
      <c r="W109" s="30"/>
      <c r="X109" s="31"/>
      <c r="Y109" s="31"/>
      <c r="Z109" s="30"/>
      <c r="AA109" s="10"/>
    </row>
    <row r="110" spans="1:27" ht="27" thickTop="1" x14ac:dyDescent="0.25">
      <c r="A110" s="2" t="s">
        <v>0</v>
      </c>
      <c r="B110" s="1" t="s">
        <v>11</v>
      </c>
      <c r="C110" s="1" t="s">
        <v>104</v>
      </c>
      <c r="D110" s="1" t="s">
        <v>108</v>
      </c>
      <c r="E110" s="1" t="s">
        <v>107</v>
      </c>
      <c r="F110" s="1" t="s">
        <v>106</v>
      </c>
      <c r="G110" s="1" t="s">
        <v>105</v>
      </c>
      <c r="H110" s="3" t="s">
        <v>109</v>
      </c>
      <c r="I110" s="1" t="s">
        <v>112</v>
      </c>
      <c r="J110" s="1" t="s">
        <v>113</v>
      </c>
      <c r="K110" s="1" t="s">
        <v>114</v>
      </c>
      <c r="L110" s="1" t="s">
        <v>115</v>
      </c>
      <c r="M110" s="1" t="s">
        <v>116</v>
      </c>
      <c r="N110" s="3" t="s">
        <v>121</v>
      </c>
      <c r="P110" s="4" t="e">
        <v>#VALUE!</v>
      </c>
      <c r="V110" s="1" t="s">
        <v>101</v>
      </c>
      <c r="W110" s="1" t="s">
        <v>110</v>
      </c>
      <c r="X110" s="1" t="s">
        <v>100</v>
      </c>
      <c r="Y110" s="1" t="s">
        <v>102</v>
      </c>
      <c r="Z110" s="1" t="s">
        <v>103</v>
      </c>
      <c r="AA110" s="3" t="s">
        <v>111</v>
      </c>
    </row>
    <row r="111" spans="1:27" x14ac:dyDescent="0.25">
      <c r="A111" s="5" t="s">
        <v>94</v>
      </c>
      <c r="B111" s="6" t="s">
        <v>4</v>
      </c>
      <c r="C111" s="32">
        <v>712</v>
      </c>
      <c r="D111" s="7">
        <v>718.30918679464162</v>
      </c>
      <c r="E111" s="7">
        <v>724.61837358928312</v>
      </c>
      <c r="F111" s="7">
        <v>757.24021679464158</v>
      </c>
      <c r="G111" s="7">
        <v>789.86205999999993</v>
      </c>
      <c r="H111" s="22">
        <f t="shared" ref="H111:H114" si="77">SUM(G111-D111)</f>
        <v>71.55287320535831</v>
      </c>
      <c r="I111" s="32">
        <v>2111</v>
      </c>
      <c r="J111" s="7">
        <f>SUM(D111*Q111)</f>
        <v>2123.2266892570892</v>
      </c>
      <c r="K111" s="7">
        <v>2135.3395574146257</v>
      </c>
      <c r="L111" s="7">
        <v>2228.5213096626298</v>
      </c>
      <c r="M111" s="7">
        <v>2316.2223926919091</v>
      </c>
      <c r="N111" s="22">
        <f t="shared" ref="N111:N114" si="78">SUM(M111-J111)</f>
        <v>192.99570343481992</v>
      </c>
      <c r="P111" s="4">
        <v>2.9648876404494384</v>
      </c>
      <c r="Q111" s="4">
        <f t="shared" ref="Q111:Q115" si="79">SUM(P111+R111)/2</f>
        <v>2.9558673733962717</v>
      </c>
      <c r="R111" s="4">
        <f t="shared" ref="R111:T115" si="80">SUM(K111/E111)</f>
        <v>2.9468471063431045</v>
      </c>
      <c r="S111" s="4">
        <f t="shared" si="80"/>
        <v>2.9429516027236966</v>
      </c>
      <c r="T111" s="4">
        <f t="shared" si="80"/>
        <v>2.9324391054963566</v>
      </c>
      <c r="V111" s="32">
        <v>206.33718119481028</v>
      </c>
      <c r="W111" s="7">
        <v>215.19215381579596</v>
      </c>
      <c r="X111" s="7">
        <v>244.04712643678164</v>
      </c>
      <c r="Y111" s="7">
        <v>257.2821264367816</v>
      </c>
      <c r="Z111" s="7">
        <v>266.18712643678202</v>
      </c>
      <c r="AA111" s="22">
        <f t="shared" ref="AA111:AA114" si="81">SUM(Z111-W111)</f>
        <v>50.994972620986061</v>
      </c>
    </row>
    <row r="112" spans="1:27" x14ac:dyDescent="0.25">
      <c r="A112" s="5" t="s">
        <v>95</v>
      </c>
      <c r="B112" s="6" t="s">
        <v>4</v>
      </c>
      <c r="C112" s="32">
        <v>231</v>
      </c>
      <c r="D112" s="7">
        <v>234.02178185347566</v>
      </c>
      <c r="E112" s="7">
        <v>249.04356370695132</v>
      </c>
      <c r="F112" s="7">
        <v>273.91678185347564</v>
      </c>
      <c r="G112" s="7">
        <v>298.78999999999996</v>
      </c>
      <c r="H112" s="22">
        <f t="shared" si="77"/>
        <v>64.768218146524305</v>
      </c>
      <c r="I112" s="32">
        <v>725</v>
      </c>
      <c r="J112" s="7">
        <f>SUM(D112*Q112)</f>
        <v>727.7527029624938</v>
      </c>
      <c r="K112" s="7">
        <v>767.30359082021369</v>
      </c>
      <c r="L112" s="7">
        <v>838.26424634894306</v>
      </c>
      <c r="M112" s="7">
        <v>905.03093789200864</v>
      </c>
      <c r="N112" s="22">
        <f t="shared" si="78"/>
        <v>177.27823492951484</v>
      </c>
      <c r="P112" s="4">
        <v>3.1385281385281387</v>
      </c>
      <c r="Q112" s="4">
        <f t="shared" si="79"/>
        <v>3.1097648141921681</v>
      </c>
      <c r="R112" s="4">
        <f t="shared" si="80"/>
        <v>3.081001489856197</v>
      </c>
      <c r="S112" s="4">
        <f t="shared" si="80"/>
        <v>3.0602880213354355</v>
      </c>
      <c r="T112" s="4">
        <f t="shared" si="80"/>
        <v>3.0289867060209805</v>
      </c>
      <c r="V112" s="32">
        <v>47.922102564102566</v>
      </c>
      <c r="W112" s="7">
        <v>52.586051282051287</v>
      </c>
      <c r="X112" s="7">
        <v>57.25</v>
      </c>
      <c r="Y112" s="7">
        <v>62.627499999999998</v>
      </c>
      <c r="Z112" s="7">
        <v>65.460000000000008</v>
      </c>
      <c r="AA112" s="22">
        <f t="shared" si="81"/>
        <v>12.873948717948721</v>
      </c>
    </row>
    <row r="113" spans="1:27" x14ac:dyDescent="0.25">
      <c r="A113" s="11" t="s">
        <v>96</v>
      </c>
      <c r="B113" s="12" t="s">
        <v>4</v>
      </c>
      <c r="C113" s="32">
        <v>558</v>
      </c>
      <c r="D113" s="7">
        <v>539.23732489430859</v>
      </c>
      <c r="E113" s="7">
        <v>540.47464978861706</v>
      </c>
      <c r="F113" s="7">
        <v>596.4405953654441</v>
      </c>
      <c r="G113" s="7">
        <v>652.40654094227102</v>
      </c>
      <c r="H113" s="22">
        <f t="shared" si="77"/>
        <v>113.16921604796244</v>
      </c>
      <c r="I113" s="32">
        <v>1632</v>
      </c>
      <c r="J113" s="7">
        <f>SUM(D113*Q113)</f>
        <v>1640.9815831925955</v>
      </c>
      <c r="K113" s="7">
        <v>1708.7508421081491</v>
      </c>
      <c r="L113" s="7">
        <v>1845.4277837284085</v>
      </c>
      <c r="M113" s="7">
        <v>1974.0370266601792</v>
      </c>
      <c r="N113" s="22">
        <f t="shared" si="78"/>
        <v>333.0554434675837</v>
      </c>
      <c r="P113" s="4">
        <v>2.924731182795699</v>
      </c>
      <c r="Q113" s="4">
        <f t="shared" si="79"/>
        <v>3.0431528149766538</v>
      </c>
      <c r="R113" s="4">
        <f t="shared" si="80"/>
        <v>3.1615744471576086</v>
      </c>
      <c r="S113" s="4">
        <f t="shared" si="80"/>
        <v>3.0940680397478637</v>
      </c>
      <c r="T113" s="4">
        <f t="shared" si="80"/>
        <v>3.0257774911469721</v>
      </c>
      <c r="V113" s="32">
        <v>437.96015008409859</v>
      </c>
      <c r="W113" s="7">
        <v>452.29290797183126</v>
      </c>
      <c r="X113" s="7">
        <v>516.62566585956392</v>
      </c>
      <c r="Y113" s="7">
        <v>534.51066585956391</v>
      </c>
      <c r="Z113" s="7">
        <v>533.86566585956405</v>
      </c>
      <c r="AA113" s="22">
        <f t="shared" si="81"/>
        <v>81.572757887732791</v>
      </c>
    </row>
    <row r="114" spans="1:27" x14ac:dyDescent="0.25">
      <c r="A114" s="15" t="s">
        <v>97</v>
      </c>
      <c r="B114" s="16" t="s">
        <v>4</v>
      </c>
      <c r="C114" s="35">
        <v>160</v>
      </c>
      <c r="D114" s="36">
        <v>168.53994910941475</v>
      </c>
      <c r="E114" s="36">
        <v>183.0798982188295</v>
      </c>
      <c r="F114" s="36">
        <v>209.43994910941473</v>
      </c>
      <c r="G114" s="36">
        <v>235.79999999999998</v>
      </c>
      <c r="H114" s="37">
        <f t="shared" si="77"/>
        <v>67.260050890585234</v>
      </c>
      <c r="I114" s="35">
        <v>571</v>
      </c>
      <c r="J114" s="36">
        <f>SUM(D114*Q114)</f>
        <v>588.86494085273057</v>
      </c>
      <c r="K114" s="36">
        <v>625.96630563631891</v>
      </c>
      <c r="L114" s="36">
        <v>700.01147992289589</v>
      </c>
      <c r="M114" s="36">
        <v>769.66795902988599</v>
      </c>
      <c r="N114" s="37">
        <f t="shared" si="78"/>
        <v>180.80301817715542</v>
      </c>
      <c r="P114" s="4">
        <v>3.5687500000000001</v>
      </c>
      <c r="Q114" s="4">
        <f t="shared" si="79"/>
        <v>3.4939190617082971</v>
      </c>
      <c r="R114" s="4">
        <f t="shared" si="80"/>
        <v>3.4190881234165946</v>
      </c>
      <c r="S114" s="4">
        <f t="shared" si="80"/>
        <v>3.3423016138969688</v>
      </c>
      <c r="T114" s="4">
        <f t="shared" si="80"/>
        <v>3.2640710730699154</v>
      </c>
      <c r="V114" s="35">
        <v>467.09974685896054</v>
      </c>
      <c r="W114" s="36">
        <v>476.61034859146713</v>
      </c>
      <c r="X114" s="36">
        <v>516.12095032397372</v>
      </c>
      <c r="Y114" s="36">
        <v>521.99845032397366</v>
      </c>
      <c r="Z114" s="36">
        <v>527.12095032397394</v>
      </c>
      <c r="AA114" s="22">
        <f t="shared" si="81"/>
        <v>50.510601732506814</v>
      </c>
    </row>
    <row r="115" spans="1:27" x14ac:dyDescent="0.25">
      <c r="A115" s="57"/>
      <c r="B115" s="57" t="s">
        <v>10</v>
      </c>
      <c r="C115" s="58">
        <f>SUM(C111:C114)</f>
        <v>1661</v>
      </c>
      <c r="D115" s="58">
        <f t="shared" ref="D115:H115" si="82">SUM(D111:D114)</f>
        <v>1660.1082426518406</v>
      </c>
      <c r="E115" s="58">
        <f t="shared" si="82"/>
        <v>1697.2164853036811</v>
      </c>
      <c r="F115" s="58">
        <f t="shared" si="82"/>
        <v>1837.0375431229761</v>
      </c>
      <c r="G115" s="58">
        <f t="shared" si="82"/>
        <v>1976.8586009422709</v>
      </c>
      <c r="H115" s="58">
        <f t="shared" si="82"/>
        <v>316.75035829043031</v>
      </c>
      <c r="I115" s="58">
        <f>SUM(I111:I114)</f>
        <v>5039</v>
      </c>
      <c r="J115" s="58">
        <f t="shared" ref="J115:N115" si="83">SUM(J111:J114)</f>
        <v>5080.8259162649092</v>
      </c>
      <c r="K115" s="58">
        <f t="shared" si="83"/>
        <v>5237.360295979307</v>
      </c>
      <c r="L115" s="58">
        <f t="shared" si="83"/>
        <v>5612.2248196628771</v>
      </c>
      <c r="M115" s="58">
        <f t="shared" si="83"/>
        <v>5964.9583162739837</v>
      </c>
      <c r="N115" s="58">
        <f t="shared" si="83"/>
        <v>884.13240000907388</v>
      </c>
      <c r="O115" s="62"/>
      <c r="P115" s="63">
        <v>3.0337146297411199</v>
      </c>
      <c r="Q115" s="63">
        <f t="shared" si="79"/>
        <v>3.0597837303661626</v>
      </c>
      <c r="R115" s="63">
        <f t="shared" si="80"/>
        <v>3.0858528309912048</v>
      </c>
      <c r="S115" s="63">
        <f t="shared" si="80"/>
        <v>3.0550408948758103</v>
      </c>
      <c r="T115" s="63">
        <f t="shared" si="80"/>
        <v>3.0173925001164892</v>
      </c>
      <c r="U115" s="62"/>
      <c r="V115" s="58">
        <v>1159.3191807019721</v>
      </c>
      <c r="W115" s="58">
        <v>1196.6814616611457</v>
      </c>
      <c r="X115" s="58">
        <v>1334.0437426203193</v>
      </c>
      <c r="Y115" s="58">
        <v>1376.4187426203191</v>
      </c>
      <c r="Z115" s="58">
        <v>1392.6337426203199</v>
      </c>
      <c r="AA115" s="64">
        <f t="shared" ref="AA115" si="84">SUM(AA111:AA114)</f>
        <v>195.9522809591744</v>
      </c>
    </row>
    <row r="116" spans="1:27" x14ac:dyDescent="0.25">
      <c r="A116" s="33"/>
      <c r="B116" s="33"/>
      <c r="C116" s="34"/>
      <c r="D116" s="17"/>
      <c r="E116" s="17"/>
      <c r="F116" s="17"/>
      <c r="G116" s="17"/>
      <c r="H116" s="34"/>
      <c r="I116" s="34"/>
      <c r="J116" s="17"/>
      <c r="K116" s="17"/>
      <c r="L116" s="17"/>
      <c r="M116" s="17"/>
      <c r="N116" s="34"/>
      <c r="O116" s="39"/>
      <c r="P116" s="40"/>
      <c r="Q116" s="40"/>
      <c r="R116" s="40"/>
      <c r="S116" s="40"/>
      <c r="T116" s="40"/>
      <c r="U116" s="39"/>
      <c r="V116" s="41"/>
      <c r="W116" s="41"/>
      <c r="X116" s="41"/>
      <c r="Y116" s="41"/>
      <c r="Z116" s="41"/>
      <c r="AA116" s="19"/>
    </row>
    <row r="117" spans="1:27" x14ac:dyDescent="0.25">
      <c r="A117" s="33"/>
      <c r="B117" s="18" t="s">
        <v>98</v>
      </c>
      <c r="C117" s="42">
        <f>SUM(C8+C16+C48+C64+C84+C93+C103+C108+C115)</f>
        <v>36838</v>
      </c>
      <c r="D117" s="42">
        <f t="shared" ref="D117:N117" si="85">SUM(D8+D16+D48+D64+D84+D93+D103+D108+D115)</f>
        <v>38567.235978850578</v>
      </c>
      <c r="E117" s="42">
        <f t="shared" si="85"/>
        <v>40922.964803122726</v>
      </c>
      <c r="F117" s="42">
        <f t="shared" si="85"/>
        <v>47694.232709035728</v>
      </c>
      <c r="G117" s="42">
        <f t="shared" si="85"/>
        <v>52891.98331108455</v>
      </c>
      <c r="H117" s="42">
        <f t="shared" si="85"/>
        <v>14499.660437299486</v>
      </c>
      <c r="I117" s="42">
        <f t="shared" si="85"/>
        <v>100076.17518248175</v>
      </c>
      <c r="J117" s="42">
        <f t="shared" si="85"/>
        <v>103630.19298179484</v>
      </c>
      <c r="K117" s="42">
        <f t="shared" si="85"/>
        <v>108018.60148384361</v>
      </c>
      <c r="L117" s="42">
        <f t="shared" si="85"/>
        <v>124434.03378422301</v>
      </c>
      <c r="M117" s="42">
        <f t="shared" si="85"/>
        <v>138284.8308054207</v>
      </c>
      <c r="N117" s="42">
        <f t="shared" si="85"/>
        <v>34654.637823625839</v>
      </c>
      <c r="O117" s="43"/>
      <c r="P117" s="44"/>
      <c r="Q117" s="44"/>
      <c r="R117" s="44"/>
      <c r="S117" s="44"/>
      <c r="T117" s="44"/>
      <c r="U117" s="43"/>
      <c r="V117" s="42">
        <f t="shared" ref="V117:AA117" si="86">SUM(V8+V16+V48+V64+V84+V93+V103+V108+V115)</f>
        <v>39476.930339103579</v>
      </c>
      <c r="W117" s="42">
        <f t="shared" si="86"/>
        <v>44397.91932382196</v>
      </c>
      <c r="X117" s="42">
        <f t="shared" si="86"/>
        <v>49707.256084094879</v>
      </c>
      <c r="Y117" s="42">
        <f t="shared" si="86"/>
        <v>54584.856528757482</v>
      </c>
      <c r="Z117" s="42">
        <f t="shared" si="86"/>
        <v>58365.324102854807</v>
      </c>
      <c r="AA117" s="42">
        <f t="shared" si="86"/>
        <v>13967.404779032857</v>
      </c>
    </row>
    <row r="118" spans="1:27" x14ac:dyDescent="0.25">
      <c r="A118" s="45"/>
      <c r="B118" s="45" t="s">
        <v>99</v>
      </c>
      <c r="C118" s="46">
        <v>36875</v>
      </c>
      <c r="D118" s="46">
        <v>38525</v>
      </c>
      <c r="E118" s="46">
        <v>40825</v>
      </c>
      <c r="F118" s="46">
        <v>47700</v>
      </c>
      <c r="G118" s="46">
        <v>52875</v>
      </c>
      <c r="H118" s="47"/>
      <c r="I118" s="46">
        <v>101090</v>
      </c>
      <c r="J118" s="46"/>
      <c r="K118" s="47">
        <v>108600</v>
      </c>
      <c r="L118" s="47">
        <v>125250</v>
      </c>
      <c r="M118" s="47">
        <v>139650</v>
      </c>
      <c r="N118" s="47"/>
      <c r="O118" s="48"/>
      <c r="P118" s="49"/>
      <c r="Q118" s="49"/>
      <c r="R118" s="49"/>
      <c r="S118" s="49"/>
      <c r="T118" s="49"/>
      <c r="U118" s="48"/>
      <c r="V118" s="47">
        <v>39888</v>
      </c>
      <c r="W118" s="47">
        <v>44400</v>
      </c>
      <c r="X118" s="47">
        <v>49100</v>
      </c>
      <c r="Y118" s="47">
        <v>54300</v>
      </c>
      <c r="Z118" s="47">
        <v>58400</v>
      </c>
      <c r="AA118" s="50"/>
    </row>
    <row r="119" spans="1:27" x14ac:dyDescent="0.25">
      <c r="C119" s="28"/>
      <c r="I119" s="38" t="s">
        <v>123</v>
      </c>
    </row>
    <row r="120" spans="1:27" x14ac:dyDescent="0.25">
      <c r="I120" s="38" t="s">
        <v>122</v>
      </c>
    </row>
  </sheetData>
  <pageMargins left="0.37" right="0.17" top="0.54" bottom="0.37" header="0.23" footer="0.3"/>
  <pageSetup scale="58" fitToHeight="2" orientation="landscape" verticalDpi="4294967295" r:id="rId1"/>
  <headerFooter>
    <oddHeader>&amp;C&amp;"-,Bold"&amp;16Draft Cecil County Household Projections 2015-2040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Draft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ratledge</dc:creator>
  <cp:lastModifiedBy>Daniel Blevins</cp:lastModifiedBy>
  <cp:lastPrinted>2017-04-11T16:51:36Z</cp:lastPrinted>
  <dcterms:created xsi:type="dcterms:W3CDTF">2008-09-09T14:45:43Z</dcterms:created>
  <dcterms:modified xsi:type="dcterms:W3CDTF">2017-07-10T18:48:27Z</dcterms:modified>
</cp:coreProperties>
</file>